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2"/>
  </bookViews>
  <sheets>
    <sheet name="прил 9" sheetId="1" r:id="rId1"/>
    <sheet name="прил 10" sheetId="2" r:id="rId2"/>
    <sheet name="Бюджет" sheetId="3" r:id="rId3"/>
  </sheets>
  <definedNames>
    <definedName name="APPT" localSheetId="2">'Бюджет'!$A$19</definedName>
    <definedName name="APPT" localSheetId="1">'прил 10'!$A$19</definedName>
    <definedName name="APPT" localSheetId="0">'прил 9'!$A$18</definedName>
    <definedName name="FIO" localSheetId="2">'Бюджет'!$H$19</definedName>
    <definedName name="FIO" localSheetId="1">'прил 10'!$H$19</definedName>
    <definedName name="FIO" localSheetId="0">'прил 9'!$H$18</definedName>
    <definedName name="SIGN" localSheetId="2">'Бюджет'!$A$19:$J$20</definedName>
    <definedName name="SIGN" localSheetId="1">'прил 10'!$A$19:$J$20</definedName>
    <definedName name="SIGN" localSheetId="0">'прил 9'!$A$18:$J$19</definedName>
  </definedNames>
  <calcPr fullCalcOnLoad="1"/>
</workbook>
</file>

<file path=xl/sharedStrings.xml><?xml version="1.0" encoding="utf-8"?>
<sst xmlns="http://schemas.openxmlformats.org/spreadsheetml/2006/main" count="313" uniqueCount="115">
  <si>
    <t>(наименование органа, исполняющего бюджет)</t>
  </si>
  <si>
    <t>Комитет финансов администрации Городищенского муниципального района Волгоградской области</t>
  </si>
  <si>
    <t xml:space="preserve"> на 09.12.2011 г.</t>
  </si>
  <si>
    <t>Дата печати 08.12.2011 (14:41:06)</t>
  </si>
  <si>
    <t>Тип бланка расходов: Смета</t>
  </si>
  <si>
    <t>тыс. руб.</t>
  </si>
  <si>
    <t/>
  </si>
  <si>
    <t>КФСР</t>
  </si>
  <si>
    <t>Наименование кода</t>
  </si>
  <si>
    <t>Ассигнования 2011  год</t>
  </si>
  <si>
    <t>Ассигнования 2012  год</t>
  </si>
  <si>
    <t>Ассигнования 2013  год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</si>
  <si>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</si>
  <si>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</si>
  <si>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</si>
  <si>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</si>
  <si>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</si>
  <si>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</si>
  <si>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</si>
  <si>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</si>
  <si>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</si>
  <si>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</si>
  <si>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</si>
  <si>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</si>
  <si>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</si>
  <si>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</si>
  <si>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</si>
  <si>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</si>
  <si>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</si>
  <si>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</si>
  <si>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</si>
  <si>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</si>
  <si>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</si>
  <si>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</si>
  <si>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</si>
  <si>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</si>
  <si>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</si>
  <si>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</si>
  <si>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</si>
  <si>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</si>
  <si>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</si>
  <si>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</si>
  <si>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</si>
  <si>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</si>
  <si>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</si>
  <si>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</si>
  <si>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</si>
  <si>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</si>
  <si>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</si>
  <si>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</si>
  <si>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</si>
  <si>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</si>
  <si>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</si>
  <si>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</si>
  <si>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</si>
  <si>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</si>
  <si>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</si>
  <si>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</si>
  <si>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</si>
  <si>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</si>
  <si>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</si>
  <si>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</si>
  <si>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</si>
  <si>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</si>
  <si>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</si>
  <si>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</si>
  <si>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</si>
  <si>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</si>
  <si>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</si>
  <si>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</si>
  <si>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</si>
  <si>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</si>
  <si>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</si>
  <si>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</si>
  <si>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</si>
  <si>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</si>
  <si>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</si>
  <si>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</si>
  <si>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</si>
  <si>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</si>
  <si>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</si>
  <si>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</si>
  <si>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</si>
  <si>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</si>
  <si>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</si>
  <si>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</si>
  <si>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</si>
  <si>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</si>
  <si>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</si>
  <si>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</si>
  <si>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</si>
  <si>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</si>
  <si>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</si>
  <si>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</si>
  <si>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</si>
  <si>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</si>
  <si>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</si>
  <si>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</si>
  <si>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</si>
  <si>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</si>
  <si>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</si>
  <si>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</si>
  <si>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Поправки</t>
  </si>
  <si>
    <t>С учетом поправок</t>
  </si>
  <si>
    <t>Общая сумма расходов</t>
  </si>
  <si>
    <t>За счет собственных средств</t>
  </si>
  <si>
    <t>За счет субвенций, субсидий</t>
  </si>
  <si>
    <t>Распределение бюджетных ассигнований по разделам и подразделам классификации</t>
  </si>
  <si>
    <t>расходов бюджета Городищенского муниципального района на 2011г.</t>
  </si>
  <si>
    <t>ВСЕГО</t>
  </si>
  <si>
    <t>расходов бюджета Городищенского муниципального района на 2011-2013 г.г.</t>
  </si>
  <si>
    <t>к Решению Городищенской районной Думы</t>
  </si>
  <si>
    <t>Приложение № 9</t>
  </si>
  <si>
    <t>Приложение № 10</t>
  </si>
  <si>
    <t>№ 488 от 20.12.2011г.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</si>
</sst>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3" fillId="0" borderId="14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 indent="13"/>
    </xf>
    <xf numFmtId="0" fontId="11" fillId="0" borderId="0" xfId="0" applyFont="1" applyAlignment="1">
      <alignment horizontal="left" indent="8"/>
    </xf>
    <xf numFmtId="0" fontId="11" fillId="0" borderId="0" xfId="0" applyFont="1" applyAlignment="1">
      <alignment horizontal="left" indent="14"/>
    </xf>
    <xf numFmtId="0" fontId="12" fillId="0" borderId="0" xfId="0" applyFont="1" applyAlignment="1">
      <alignment horizontal="left" indent="14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6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9"/>
    </xf>
    <xf numFmtId="0" fontId="11" fillId="0" borderId="0" xfId="0" applyFont="1" applyBorder="1" applyAlignment="1">
      <alignment horizontal="left" indent="9"/>
    </xf>
    <xf numFmtId="0" fontId="12" fillId="0" borderId="0" xfId="0" applyFont="1" applyBorder="1" applyAlignment="1">
      <alignment horizontal="left" indent="8"/>
    </xf>
    <xf numFmtId="0" fontId="11" fillId="0" borderId="0" xfId="0" applyFont="1" applyBorder="1" applyAlignment="1">
      <alignment horizontal="left" indent="8"/>
    </xf>
    <xf numFmtId="0" fontId="12" fillId="0" borderId="0" xfId="0" applyFont="1" applyBorder="1" applyAlignment="1">
      <alignment horizontal="left" indent="5"/>
    </xf>
    <xf numFmtId="0" fontId="11" fillId="0" borderId="0" xfId="0" applyFont="1" applyBorder="1" applyAlignment="1">
      <alignment horizontal="left" indent="5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56</xdr:row>
      <xdr:rowOff>238125</xdr:rowOff>
    </xdr:from>
    <xdr:ext cx="5248275" cy="314325"/>
    <xdr:grpSp>
      <xdr:nvGrpSpPr>
        <xdr:cNvPr id="1" name="Группа 8"/>
        <xdr:cNvGrpSpPr>
          <a:grpSpLocks/>
        </xdr:cNvGrpSpPr>
      </xdr:nvGrpSpPr>
      <xdr:grpSpPr>
        <a:xfrm>
          <a:off x="9525" y="13306425"/>
          <a:ext cx="5248275" cy="314325"/>
          <a:chOff x="12700" y="39458900"/>
          <a:chExt cx="5245100" cy="314325"/>
        </a:xfrm>
        <a:solidFill>
          <a:srgbClr val="FFFFFF"/>
        </a:solidFill>
      </xdr:grpSpPr>
      <xdr:sp>
        <xdr:nvSpPr>
          <xdr:cNvPr id="2" name="3107"/>
          <xdr:cNvSpPr>
            <a:spLocks/>
          </xdr:cNvSpPr>
        </xdr:nvSpPr>
        <xdr:spPr>
          <a:xfrm>
            <a:off x="12700" y="394589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108"/>
          <xdr:cNvSpPr>
            <a:spLocks/>
          </xdr:cNvSpPr>
        </xdr:nvSpPr>
        <xdr:spPr>
          <a:xfrm>
            <a:off x="2173681" y="39458900"/>
            <a:ext cx="92313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3109"/>
          <xdr:cNvSpPr>
            <a:spLocks/>
          </xdr:cNvSpPr>
        </xdr:nvSpPr>
        <xdr:spPr>
          <a:xfrm>
            <a:off x="3401035" y="394589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3113"/>
          <xdr:cNvSpPr>
            <a:spLocks/>
          </xdr:cNvSpPr>
        </xdr:nvSpPr>
        <xdr:spPr>
          <a:xfrm>
            <a:off x="2173681" y="39620856"/>
            <a:ext cx="92313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115"/>
          <xdr:cNvSpPr>
            <a:spLocks/>
          </xdr:cNvSpPr>
        </xdr:nvSpPr>
        <xdr:spPr>
          <a:xfrm>
            <a:off x="2173681" y="39620856"/>
            <a:ext cx="923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3114"/>
          <xdr:cNvSpPr>
            <a:spLocks/>
          </xdr:cNvSpPr>
        </xdr:nvSpPr>
        <xdr:spPr>
          <a:xfrm>
            <a:off x="3401035" y="39620856"/>
            <a:ext cx="1856765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3116"/>
          <xdr:cNvSpPr>
            <a:spLocks/>
          </xdr:cNvSpPr>
        </xdr:nvSpPr>
        <xdr:spPr>
          <a:xfrm>
            <a:off x="3401035" y="39620856"/>
            <a:ext cx="18567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57</xdr:row>
      <xdr:rowOff>238125</xdr:rowOff>
    </xdr:from>
    <xdr:ext cx="5248275" cy="314325"/>
    <xdr:grpSp>
      <xdr:nvGrpSpPr>
        <xdr:cNvPr id="9" name="Группа 16"/>
        <xdr:cNvGrpSpPr>
          <a:grpSpLocks/>
        </xdr:cNvGrpSpPr>
      </xdr:nvGrpSpPr>
      <xdr:grpSpPr>
        <a:xfrm>
          <a:off x="9525" y="13849350"/>
          <a:ext cx="5248275" cy="314325"/>
          <a:chOff x="12700" y="40005000"/>
          <a:chExt cx="5245100" cy="314325"/>
        </a:xfrm>
        <a:solidFill>
          <a:srgbClr val="FFFFFF"/>
        </a:solidFill>
      </xdr:grpSpPr>
      <xdr:sp>
        <xdr:nvSpPr>
          <xdr:cNvPr id="10" name="3150"/>
          <xdr:cNvSpPr>
            <a:spLocks/>
          </xdr:cNvSpPr>
        </xdr:nvSpPr>
        <xdr:spPr>
          <a:xfrm>
            <a:off x="12700" y="400050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3151"/>
          <xdr:cNvSpPr>
            <a:spLocks/>
          </xdr:cNvSpPr>
        </xdr:nvSpPr>
        <xdr:spPr>
          <a:xfrm>
            <a:off x="2173681" y="40005000"/>
            <a:ext cx="92313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3152"/>
          <xdr:cNvSpPr>
            <a:spLocks/>
          </xdr:cNvSpPr>
        </xdr:nvSpPr>
        <xdr:spPr>
          <a:xfrm>
            <a:off x="3401035" y="400050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3156"/>
          <xdr:cNvSpPr>
            <a:spLocks/>
          </xdr:cNvSpPr>
        </xdr:nvSpPr>
        <xdr:spPr>
          <a:xfrm>
            <a:off x="2173681" y="40166956"/>
            <a:ext cx="92313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3158"/>
          <xdr:cNvSpPr>
            <a:spLocks/>
          </xdr:cNvSpPr>
        </xdr:nvSpPr>
        <xdr:spPr>
          <a:xfrm>
            <a:off x="2173681" y="40166956"/>
            <a:ext cx="923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3157"/>
          <xdr:cNvSpPr>
            <a:spLocks/>
          </xdr:cNvSpPr>
        </xdr:nvSpPr>
        <xdr:spPr>
          <a:xfrm>
            <a:off x="3401035" y="40166956"/>
            <a:ext cx="1856765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3159"/>
          <xdr:cNvSpPr>
            <a:spLocks/>
          </xdr:cNvSpPr>
        </xdr:nvSpPr>
        <xdr:spPr>
          <a:xfrm>
            <a:off x="3401035" y="40166956"/>
            <a:ext cx="18567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7"/>
  <sheetViews>
    <sheetView showGridLines="0" zoomScalePageLayoutView="0" workbookViewId="0" topLeftCell="A1">
      <selection activeCell="F4" sqref="F4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4" width="15.421875" style="0" hidden="1" customWidth="1"/>
    <col min="5" max="7" width="20.7109375" style="0" customWidth="1"/>
    <col min="8" max="8" width="9.140625" style="0" customWidth="1"/>
    <col min="9" max="9" width="13.140625" style="0" bestFit="1" customWidth="1"/>
  </cols>
  <sheetData>
    <row r="1" spans="1:12" ht="12.75" customHeight="1">
      <c r="A1" s="4"/>
      <c r="B1" s="1"/>
      <c r="C1" s="1"/>
      <c r="D1" s="1"/>
      <c r="E1" s="22"/>
      <c r="F1" s="53" t="s">
        <v>112</v>
      </c>
      <c r="G1" s="54"/>
      <c r="H1" s="51"/>
      <c r="I1" s="52"/>
      <c r="J1" s="1"/>
      <c r="K1" s="1"/>
      <c r="L1" s="1"/>
    </row>
    <row r="2" spans="1:12" ht="12.75" customHeight="1">
      <c r="A2" s="7"/>
      <c r="B2" s="3"/>
      <c r="C2" s="3"/>
      <c r="D2" s="3"/>
      <c r="E2" s="40" t="s">
        <v>111</v>
      </c>
      <c r="F2" s="39"/>
      <c r="G2" s="37"/>
      <c r="H2" s="37"/>
      <c r="I2" s="37"/>
      <c r="J2" s="3"/>
      <c r="K2" s="3"/>
      <c r="L2" s="3"/>
    </row>
    <row r="3" spans="1:12" ht="12.75" customHeight="1">
      <c r="A3" s="7"/>
      <c r="B3" s="3"/>
      <c r="C3" s="3"/>
      <c r="D3" s="3"/>
      <c r="E3" s="23"/>
      <c r="F3" s="62" t="s">
        <v>114</v>
      </c>
      <c r="G3" s="62"/>
      <c r="H3" s="62"/>
      <c r="I3" s="38"/>
      <c r="J3" s="6"/>
      <c r="K3" s="3"/>
      <c r="L3" s="3"/>
    </row>
    <row r="4" spans="1:1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50" t="s">
        <v>107</v>
      </c>
      <c r="B5" s="50"/>
      <c r="C5" s="50"/>
      <c r="D5" s="50"/>
      <c r="E5" s="50"/>
      <c r="F5" s="50"/>
      <c r="G5" s="50"/>
      <c r="H5" s="1"/>
      <c r="I5" s="1"/>
      <c r="J5" s="1"/>
      <c r="K5" s="1"/>
      <c r="L5" s="1"/>
    </row>
    <row r="6" spans="1:12" ht="13.5">
      <c r="A6" s="50" t="s">
        <v>110</v>
      </c>
      <c r="B6" s="50"/>
      <c r="C6" s="50"/>
      <c r="D6" s="50"/>
      <c r="E6" s="50"/>
      <c r="F6" s="50"/>
      <c r="G6" s="50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21" t="s">
        <v>5</v>
      </c>
      <c r="H8" s="1"/>
      <c r="I8" s="1"/>
      <c r="J8" s="1"/>
      <c r="K8" s="1"/>
      <c r="L8" s="1"/>
    </row>
    <row r="9" spans="1:7" ht="21.75" customHeight="1">
      <c r="A9" s="2" t="s">
        <v>7</v>
      </c>
      <c r="B9" s="2" t="s">
        <v>8</v>
      </c>
      <c r="C9" s="2" t="s">
        <v>9</v>
      </c>
      <c r="D9" s="2" t="s">
        <v>102</v>
      </c>
      <c r="E9" s="2" t="s">
        <v>9</v>
      </c>
      <c r="F9" s="2" t="s">
        <v>10</v>
      </c>
      <c r="G9" s="2" t="s">
        <v>11</v>
      </c>
    </row>
    <row r="10" spans="1:7" ht="12.75">
      <c r="A10" s="24" t="s">
        <v>12</v>
      </c>
      <c r="B10" s="25" t="s">
        <v>13</v>
      </c>
      <c r="C10" s="26">
        <v>78800.4</v>
      </c>
      <c r="D10" s="26">
        <f>SUM(D11:D16)</f>
        <v>-72.50000000000003</v>
      </c>
      <c r="E10" s="30">
        <f>SUM(E11:E16)</f>
        <v>78727.90000000001</v>
      </c>
      <c r="F10" s="30">
        <v>92028.4</v>
      </c>
      <c r="G10" s="30">
        <v>100834.8</v>
      </c>
    </row>
    <row r="11" spans="1:7" ht="38.25" outlineLevel="1">
      <c r="A11" s="27" t="s">
        <v>14</v>
      </c>
      <c r="B11" s="28" t="s">
        <v>15</v>
      </c>
      <c r="C11" s="29">
        <v>1045.4</v>
      </c>
      <c r="D11" s="29"/>
      <c r="E11" s="31">
        <v>954</v>
      </c>
      <c r="F11" s="32">
        <v>889.1</v>
      </c>
      <c r="G11" s="32">
        <v>889.1</v>
      </c>
    </row>
    <row r="12" spans="1:7" ht="51" outlineLevel="1">
      <c r="A12" s="27" t="s">
        <v>16</v>
      </c>
      <c r="B12" s="28" t="s">
        <v>17</v>
      </c>
      <c r="C12" s="29">
        <v>4019.3</v>
      </c>
      <c r="D12" s="29"/>
      <c r="E12" s="31">
        <v>4110.6</v>
      </c>
      <c r="F12" s="32">
        <v>5488.5</v>
      </c>
      <c r="G12" s="32">
        <v>5488.5</v>
      </c>
    </row>
    <row r="13" spans="1:7" ht="63.75" outlineLevel="1">
      <c r="A13" s="27" t="s">
        <v>18</v>
      </c>
      <c r="B13" s="28" t="s">
        <v>19</v>
      </c>
      <c r="C13" s="29">
        <v>26188.3</v>
      </c>
      <c r="D13" s="29"/>
      <c r="E13" s="31">
        <f>C13+D13</f>
        <v>26188.3</v>
      </c>
      <c r="F13" s="32">
        <v>23079.9</v>
      </c>
      <c r="G13" s="32">
        <v>23079.9</v>
      </c>
    </row>
    <row r="14" spans="1:7" ht="38.25" outlineLevel="1">
      <c r="A14" s="27" t="s">
        <v>20</v>
      </c>
      <c r="B14" s="28" t="s">
        <v>21</v>
      </c>
      <c r="C14" s="29">
        <v>11596.7</v>
      </c>
      <c r="D14" s="29"/>
      <c r="E14" s="31">
        <f>C14+D14</f>
        <v>11596.7</v>
      </c>
      <c r="F14" s="32">
        <v>11720.6</v>
      </c>
      <c r="G14" s="32">
        <v>11720.6</v>
      </c>
    </row>
    <row r="15" spans="1:7" ht="12.75" outlineLevel="1">
      <c r="A15" s="27" t="s">
        <v>22</v>
      </c>
      <c r="B15" s="28" t="s">
        <v>23</v>
      </c>
      <c r="C15" s="29">
        <v>341.1</v>
      </c>
      <c r="D15" s="29">
        <v>-301.1</v>
      </c>
      <c r="E15" s="31">
        <f>C15+D15</f>
        <v>40</v>
      </c>
      <c r="F15" s="32">
        <v>618</v>
      </c>
      <c r="G15" s="32">
        <v>618</v>
      </c>
    </row>
    <row r="16" spans="1:7" ht="12.75" outlineLevel="1">
      <c r="A16" s="27" t="s">
        <v>24</v>
      </c>
      <c r="B16" s="28" t="s">
        <v>25</v>
      </c>
      <c r="C16" s="29">
        <v>35609.6</v>
      </c>
      <c r="D16" s="29">
        <f>422-132.8-60.6</f>
        <v>228.6</v>
      </c>
      <c r="E16" s="31">
        <v>35838.3</v>
      </c>
      <c r="F16" s="32">
        <v>50232.3</v>
      </c>
      <c r="G16" s="32">
        <v>59038.7</v>
      </c>
    </row>
    <row r="17" spans="1:7" ht="25.5" hidden="1">
      <c r="A17" s="24" t="s">
        <v>26</v>
      </c>
      <c r="B17" s="25" t="s">
        <v>27</v>
      </c>
      <c r="C17" s="26">
        <v>19</v>
      </c>
      <c r="D17" s="26">
        <f>D18</f>
        <v>-19</v>
      </c>
      <c r="E17" s="30">
        <f>E18</f>
        <v>0</v>
      </c>
      <c r="F17" s="30"/>
      <c r="G17" s="30"/>
    </row>
    <row r="18" spans="1:7" ht="51" hidden="1" outlineLevel="1">
      <c r="A18" s="27" t="s">
        <v>28</v>
      </c>
      <c r="B18" s="28" t="s">
        <v>29</v>
      </c>
      <c r="C18" s="29">
        <v>19</v>
      </c>
      <c r="D18" s="29">
        <v>-19</v>
      </c>
      <c r="E18" s="31">
        <f>C18+D18</f>
        <v>0</v>
      </c>
      <c r="F18" s="32"/>
      <c r="G18" s="32"/>
    </row>
    <row r="19" spans="1:7" ht="12.75">
      <c r="A19" s="24" t="s">
        <v>30</v>
      </c>
      <c r="B19" s="25" t="s">
        <v>31</v>
      </c>
      <c r="C19" s="26">
        <v>2466.7</v>
      </c>
      <c r="D19" s="26">
        <f>SUM(D20:D22)</f>
        <v>-200</v>
      </c>
      <c r="E19" s="30">
        <f>SUM(E20:E22)</f>
        <v>2266.7</v>
      </c>
      <c r="F19" s="30">
        <v>300</v>
      </c>
      <c r="G19" s="30">
        <v>300</v>
      </c>
    </row>
    <row r="20" spans="1:7" ht="12.75" outlineLevel="1">
      <c r="A20" s="27" t="s">
        <v>32</v>
      </c>
      <c r="B20" s="28" t="s">
        <v>33</v>
      </c>
      <c r="C20" s="29">
        <v>985.4</v>
      </c>
      <c r="D20" s="29"/>
      <c r="E20" s="31">
        <f>C20+D20</f>
        <v>985.4</v>
      </c>
      <c r="F20" s="32"/>
      <c r="G20" s="32"/>
    </row>
    <row r="21" spans="1:7" ht="12.75" hidden="1" outlineLevel="1">
      <c r="A21" s="27" t="s">
        <v>34</v>
      </c>
      <c r="B21" s="28" t="s">
        <v>35</v>
      </c>
      <c r="C21" s="29">
        <v>200</v>
      </c>
      <c r="D21" s="29">
        <v>-200</v>
      </c>
      <c r="E21" s="31">
        <f>C21+D21</f>
        <v>0</v>
      </c>
      <c r="F21" s="32"/>
      <c r="G21" s="32"/>
    </row>
    <row r="22" spans="1:7" ht="25.5" outlineLevel="1">
      <c r="A22" s="27" t="s">
        <v>36</v>
      </c>
      <c r="B22" s="28" t="s">
        <v>37</v>
      </c>
      <c r="C22" s="29">
        <v>1281.3</v>
      </c>
      <c r="D22" s="29"/>
      <c r="E22" s="31">
        <f>C22+D22</f>
        <v>1281.3</v>
      </c>
      <c r="F22" s="32">
        <v>300</v>
      </c>
      <c r="G22" s="32">
        <v>300</v>
      </c>
    </row>
    <row r="23" spans="1:7" ht="12.75">
      <c r="A23" s="24" t="s">
        <v>38</v>
      </c>
      <c r="B23" s="25" t="s">
        <v>39</v>
      </c>
      <c r="C23" s="26">
        <v>91375.2</v>
      </c>
      <c r="D23" s="26">
        <f>SUM(D24:D26)</f>
        <v>-32.69999999999999</v>
      </c>
      <c r="E23" s="30">
        <f>SUM(E24:E26)</f>
        <v>91342.5</v>
      </c>
      <c r="F23" s="30">
        <v>3460.9</v>
      </c>
      <c r="G23" s="30">
        <v>3460.9</v>
      </c>
    </row>
    <row r="24" spans="1:7" ht="12.75" outlineLevel="1">
      <c r="A24" s="27" t="s">
        <v>40</v>
      </c>
      <c r="B24" s="28" t="s">
        <v>41</v>
      </c>
      <c r="C24" s="29">
        <v>85931.5</v>
      </c>
      <c r="D24" s="29">
        <v>100</v>
      </c>
      <c r="E24" s="31">
        <f>C24+D24</f>
        <v>86031.5</v>
      </c>
      <c r="F24" s="32"/>
      <c r="G24" s="32"/>
    </row>
    <row r="25" spans="1:7" ht="12.75" outlineLevel="1">
      <c r="A25" s="27" t="s">
        <v>42</v>
      </c>
      <c r="B25" s="28" t="s">
        <v>43</v>
      </c>
      <c r="C25" s="29">
        <v>529.8</v>
      </c>
      <c r="D25" s="29"/>
      <c r="E25" s="31">
        <f>C25+D25</f>
        <v>529.8</v>
      </c>
      <c r="F25" s="32"/>
      <c r="G25" s="32"/>
    </row>
    <row r="26" spans="1:7" ht="25.5" outlineLevel="1">
      <c r="A26" s="27" t="s">
        <v>44</v>
      </c>
      <c r="B26" s="28" t="s">
        <v>45</v>
      </c>
      <c r="C26" s="29">
        <v>4913.9</v>
      </c>
      <c r="D26" s="29">
        <v>-132.7</v>
      </c>
      <c r="E26" s="31">
        <f>C26+D26</f>
        <v>4781.2</v>
      </c>
      <c r="F26" s="32">
        <v>3460.9</v>
      </c>
      <c r="G26" s="32">
        <v>3460.9</v>
      </c>
    </row>
    <row r="27" spans="1:7" ht="12.75">
      <c r="A27" s="24" t="s">
        <v>46</v>
      </c>
      <c r="B27" s="25" t="s">
        <v>47</v>
      </c>
      <c r="C27" s="26">
        <v>3166.5</v>
      </c>
      <c r="D27" s="26"/>
      <c r="E27" s="30">
        <f>SUM(E28)</f>
        <v>3166.5</v>
      </c>
      <c r="F27" s="30">
        <v>3495.7</v>
      </c>
      <c r="G27" s="30">
        <v>3495.7</v>
      </c>
    </row>
    <row r="28" spans="1:7" ht="25.5" outlineLevel="1">
      <c r="A28" s="27" t="s">
        <v>48</v>
      </c>
      <c r="B28" s="28" t="s">
        <v>49</v>
      </c>
      <c r="C28" s="29">
        <v>3166.5</v>
      </c>
      <c r="D28" s="29"/>
      <c r="E28" s="31">
        <f>C28+D28</f>
        <v>3166.5</v>
      </c>
      <c r="F28" s="32">
        <v>3495.7</v>
      </c>
      <c r="G28" s="32">
        <v>3495.7</v>
      </c>
    </row>
    <row r="29" spans="1:7" ht="12.75">
      <c r="A29" s="24" t="s">
        <v>50</v>
      </c>
      <c r="B29" s="25" t="s">
        <v>51</v>
      </c>
      <c r="C29" s="26">
        <v>412333.5</v>
      </c>
      <c r="D29" s="26">
        <f>SUM(D30:D34)</f>
        <v>621.0000000000002</v>
      </c>
      <c r="E29" s="30">
        <f>SUM(E30:E34)</f>
        <v>412954</v>
      </c>
      <c r="F29" s="30">
        <v>356827.8</v>
      </c>
      <c r="G29" s="30">
        <v>358536.1</v>
      </c>
    </row>
    <row r="30" spans="1:7" ht="12.75" outlineLevel="1">
      <c r="A30" s="27" t="s">
        <v>52</v>
      </c>
      <c r="B30" s="28" t="s">
        <v>53</v>
      </c>
      <c r="C30" s="29">
        <v>96953.4</v>
      </c>
      <c r="D30" s="29">
        <v>-134.2</v>
      </c>
      <c r="E30" s="31">
        <f>C30+D30</f>
        <v>96819.2</v>
      </c>
      <c r="F30" s="32">
        <v>77654.5</v>
      </c>
      <c r="G30" s="32">
        <v>79801.8</v>
      </c>
    </row>
    <row r="31" spans="1:7" ht="12.75" outlineLevel="1">
      <c r="A31" s="27" t="s">
        <v>54</v>
      </c>
      <c r="B31" s="28" t="s">
        <v>55</v>
      </c>
      <c r="C31" s="29">
        <v>292862.2</v>
      </c>
      <c r="D31" s="29">
        <f>62.7-638.9</f>
        <v>-576.1999999999999</v>
      </c>
      <c r="E31" s="31">
        <f>C31+D31</f>
        <v>292286</v>
      </c>
      <c r="F31" s="32">
        <v>262574</v>
      </c>
      <c r="G31" s="32">
        <v>262574</v>
      </c>
    </row>
    <row r="32" spans="1:7" ht="25.5" outlineLevel="1">
      <c r="A32" s="27" t="s">
        <v>56</v>
      </c>
      <c r="B32" s="28" t="s">
        <v>57</v>
      </c>
      <c r="C32" s="29">
        <v>54.1</v>
      </c>
      <c r="D32" s="29"/>
      <c r="E32" s="31">
        <f>C32+D32</f>
        <v>54.1</v>
      </c>
      <c r="F32" s="32"/>
      <c r="G32" s="32"/>
    </row>
    <row r="33" spans="1:7" ht="12.75" outlineLevel="1">
      <c r="A33" s="27" t="s">
        <v>58</v>
      </c>
      <c r="B33" s="28" t="s">
        <v>59</v>
      </c>
      <c r="C33" s="29">
        <v>13066.3</v>
      </c>
      <c r="D33" s="29">
        <v>1531.4</v>
      </c>
      <c r="E33" s="31">
        <v>14597.2</v>
      </c>
      <c r="F33" s="32">
        <v>8500.5</v>
      </c>
      <c r="G33" s="32">
        <v>8500.5</v>
      </c>
    </row>
    <row r="34" spans="1:7" ht="12.75" outlineLevel="1">
      <c r="A34" s="27" t="s">
        <v>60</v>
      </c>
      <c r="B34" s="28" t="s">
        <v>61</v>
      </c>
      <c r="C34" s="29">
        <v>9397.5</v>
      </c>
      <c r="D34" s="29">
        <v>-200</v>
      </c>
      <c r="E34" s="31">
        <f>C34+D34</f>
        <v>9197.5</v>
      </c>
      <c r="F34" s="32">
        <v>8098.8</v>
      </c>
      <c r="G34" s="32">
        <v>7659.8</v>
      </c>
    </row>
    <row r="35" spans="1:7" ht="12.75">
      <c r="A35" s="24" t="s">
        <v>62</v>
      </c>
      <c r="B35" s="25" t="s">
        <v>63</v>
      </c>
      <c r="C35" s="26">
        <v>22184</v>
      </c>
      <c r="D35" s="26">
        <f>SUM(D36:D37)</f>
        <v>-9</v>
      </c>
      <c r="E35" s="30">
        <f>SUM(E36:E37)</f>
        <v>22175</v>
      </c>
      <c r="F35" s="30">
        <v>17646.1</v>
      </c>
      <c r="G35" s="30">
        <v>17115.1</v>
      </c>
    </row>
    <row r="36" spans="1:7" ht="12.75" outlineLevel="1">
      <c r="A36" s="27" t="s">
        <v>64</v>
      </c>
      <c r="B36" s="28" t="s">
        <v>65</v>
      </c>
      <c r="C36" s="29">
        <v>20121.5</v>
      </c>
      <c r="D36" s="29"/>
      <c r="E36" s="31">
        <f>C36+D36</f>
        <v>20121.5</v>
      </c>
      <c r="F36" s="32">
        <v>15486.1</v>
      </c>
      <c r="G36" s="32">
        <v>15486.1</v>
      </c>
    </row>
    <row r="37" spans="1:7" ht="25.5" outlineLevel="1">
      <c r="A37" s="27" t="s">
        <v>66</v>
      </c>
      <c r="B37" s="28" t="s">
        <v>67</v>
      </c>
      <c r="C37" s="29">
        <v>2062.5</v>
      </c>
      <c r="D37" s="29">
        <v>-9</v>
      </c>
      <c r="E37" s="31">
        <f>C37+D37</f>
        <v>2053.5</v>
      </c>
      <c r="F37" s="32">
        <v>2160</v>
      </c>
      <c r="G37" s="32">
        <v>1629</v>
      </c>
    </row>
    <row r="38" spans="1:7" ht="12.75">
      <c r="A38" s="24" t="s">
        <v>68</v>
      </c>
      <c r="B38" s="25" t="s">
        <v>69</v>
      </c>
      <c r="C38" s="26">
        <v>83199.3</v>
      </c>
      <c r="D38" s="26">
        <f>SUM(D39:D43)</f>
        <v>-72</v>
      </c>
      <c r="E38" s="30">
        <f>SUM(E39:E43)</f>
        <v>83127.3</v>
      </c>
      <c r="F38" s="30">
        <v>73493.1</v>
      </c>
      <c r="G38" s="30">
        <v>72498.2</v>
      </c>
    </row>
    <row r="39" spans="1:7" ht="12.75" outlineLevel="1">
      <c r="A39" s="27" t="s">
        <v>70</v>
      </c>
      <c r="B39" s="28" t="s">
        <v>71</v>
      </c>
      <c r="C39" s="29">
        <v>24044.2</v>
      </c>
      <c r="D39" s="29">
        <v>-4.8</v>
      </c>
      <c r="E39" s="31">
        <f>C39+D39</f>
        <v>24039.4</v>
      </c>
      <c r="F39" s="32">
        <v>20793</v>
      </c>
      <c r="G39" s="32">
        <v>20793</v>
      </c>
    </row>
    <row r="40" spans="1:7" ht="12.75" outlineLevel="1">
      <c r="A40" s="27" t="s">
        <v>72</v>
      </c>
      <c r="B40" s="28" t="s">
        <v>73</v>
      </c>
      <c r="C40" s="29">
        <v>29816.6</v>
      </c>
      <c r="D40" s="29"/>
      <c r="E40" s="31">
        <f>C40+D40</f>
        <v>29816.6</v>
      </c>
      <c r="F40" s="32">
        <v>31038.6</v>
      </c>
      <c r="G40" s="32">
        <v>31038.6</v>
      </c>
    </row>
    <row r="41" spans="1:7" ht="25.5" outlineLevel="1">
      <c r="A41" s="27" t="s">
        <v>74</v>
      </c>
      <c r="B41" s="28" t="s">
        <v>75</v>
      </c>
      <c r="C41" s="29">
        <v>337.1</v>
      </c>
      <c r="D41" s="29"/>
      <c r="E41" s="31">
        <f>C41+D41</f>
        <v>337.1</v>
      </c>
      <c r="F41" s="32">
        <v>151.6</v>
      </c>
      <c r="G41" s="32">
        <v>151.6</v>
      </c>
    </row>
    <row r="42" spans="1:7" ht="12.75" outlineLevel="1">
      <c r="A42" s="27" t="s">
        <v>76</v>
      </c>
      <c r="B42" s="28" t="s">
        <v>77</v>
      </c>
      <c r="C42" s="29">
        <v>13498.4</v>
      </c>
      <c r="D42" s="29">
        <v>-67.2</v>
      </c>
      <c r="E42" s="31">
        <f>C42+D42</f>
        <v>13431.199999999999</v>
      </c>
      <c r="F42" s="32">
        <v>12026.6</v>
      </c>
      <c r="G42" s="32">
        <v>12026.6</v>
      </c>
    </row>
    <row r="43" spans="1:7" ht="12.75" outlineLevel="1">
      <c r="A43" s="27" t="s">
        <v>78</v>
      </c>
      <c r="B43" s="28" t="s">
        <v>79</v>
      </c>
      <c r="C43" s="29">
        <v>15503</v>
      </c>
      <c r="D43" s="29">
        <f>-1360.2+1360.2</f>
        <v>0</v>
      </c>
      <c r="E43" s="31">
        <f>C43+D43</f>
        <v>15503</v>
      </c>
      <c r="F43" s="32">
        <v>9483.3</v>
      </c>
      <c r="G43" s="32">
        <v>8488.4</v>
      </c>
    </row>
    <row r="44" spans="1:7" ht="12.75">
      <c r="A44" s="24" t="s">
        <v>80</v>
      </c>
      <c r="B44" s="25" t="s">
        <v>81</v>
      </c>
      <c r="C44" s="26">
        <v>76947.8</v>
      </c>
      <c r="D44" s="26">
        <f>SUM(D45:D47)</f>
        <v>-215.8</v>
      </c>
      <c r="E44" s="30">
        <f>SUM(E45:E47)</f>
        <v>76732.5</v>
      </c>
      <c r="F44" s="30">
        <v>60825</v>
      </c>
      <c r="G44" s="30">
        <v>60616.6</v>
      </c>
    </row>
    <row r="45" spans="1:7" ht="12.75" outlineLevel="1">
      <c r="A45" s="27" t="s">
        <v>82</v>
      </c>
      <c r="B45" s="28" t="s">
        <v>83</v>
      </c>
      <c r="C45" s="29">
        <v>3020</v>
      </c>
      <c r="D45" s="29"/>
      <c r="E45" s="31">
        <f>C45+D45</f>
        <v>3020</v>
      </c>
      <c r="F45" s="32">
        <v>3020</v>
      </c>
      <c r="G45" s="32">
        <v>3020</v>
      </c>
    </row>
    <row r="46" spans="1:7" ht="12.75" outlineLevel="1">
      <c r="A46" s="27" t="s">
        <v>84</v>
      </c>
      <c r="B46" s="28" t="s">
        <v>85</v>
      </c>
      <c r="C46" s="29">
        <v>54948.6</v>
      </c>
      <c r="D46" s="29">
        <v>-215.8</v>
      </c>
      <c r="E46" s="31">
        <v>54733.3</v>
      </c>
      <c r="F46" s="32">
        <v>38280.4</v>
      </c>
      <c r="G46" s="32">
        <v>38072</v>
      </c>
    </row>
    <row r="47" spans="1:7" ht="12.75" outlineLevel="1">
      <c r="A47" s="27" t="s">
        <v>86</v>
      </c>
      <c r="B47" s="28" t="s">
        <v>87</v>
      </c>
      <c r="C47" s="29">
        <v>18979.2</v>
      </c>
      <c r="D47" s="29"/>
      <c r="E47" s="31">
        <f>C47+D47</f>
        <v>18979.2</v>
      </c>
      <c r="F47" s="32">
        <v>19524.6</v>
      </c>
      <c r="G47" s="32">
        <v>19524.6</v>
      </c>
    </row>
    <row r="48" spans="1:7" ht="12.75">
      <c r="A48" s="24" t="s">
        <v>88</v>
      </c>
      <c r="B48" s="25" t="s">
        <v>89</v>
      </c>
      <c r="C48" s="26">
        <v>4254</v>
      </c>
      <c r="D48" s="26"/>
      <c r="E48" s="30">
        <f>C48+D48</f>
        <v>4254</v>
      </c>
      <c r="F48" s="30">
        <v>4048.9</v>
      </c>
      <c r="G48" s="30">
        <v>4048.9</v>
      </c>
    </row>
    <row r="49" spans="1:7" ht="12.75" outlineLevel="1">
      <c r="A49" s="27" t="s">
        <v>90</v>
      </c>
      <c r="B49" s="28" t="s">
        <v>91</v>
      </c>
      <c r="C49" s="29">
        <v>4254</v>
      </c>
      <c r="D49" s="29"/>
      <c r="E49" s="31">
        <f>C49+D49</f>
        <v>4254</v>
      </c>
      <c r="F49" s="32">
        <v>4048.9</v>
      </c>
      <c r="G49" s="32">
        <v>4048.9</v>
      </c>
    </row>
    <row r="50" spans="1:7" ht="12.75">
      <c r="A50" s="24" t="s">
        <v>92</v>
      </c>
      <c r="B50" s="25" t="s">
        <v>93</v>
      </c>
      <c r="C50" s="26">
        <v>2013.3</v>
      </c>
      <c r="D50" s="26"/>
      <c r="E50" s="30">
        <f>SUM(E51:E52)</f>
        <v>2013.3</v>
      </c>
      <c r="F50" s="30">
        <v>1888.6</v>
      </c>
      <c r="G50" s="30">
        <v>1888.6</v>
      </c>
    </row>
    <row r="51" spans="1:7" ht="12.75" outlineLevel="1">
      <c r="A51" s="27" t="s">
        <v>94</v>
      </c>
      <c r="B51" s="28" t="s">
        <v>95</v>
      </c>
      <c r="C51" s="29">
        <v>1960.2</v>
      </c>
      <c r="D51" s="29"/>
      <c r="E51" s="31">
        <f>C51+D51</f>
        <v>1960.2</v>
      </c>
      <c r="F51" s="32">
        <v>1888.6</v>
      </c>
      <c r="G51" s="32">
        <v>1888.6</v>
      </c>
    </row>
    <row r="52" spans="1:7" ht="25.5" outlineLevel="1">
      <c r="A52" s="27" t="s">
        <v>96</v>
      </c>
      <c r="B52" s="28" t="s">
        <v>97</v>
      </c>
      <c r="C52" s="29">
        <v>53.1</v>
      </c>
      <c r="D52" s="29"/>
      <c r="E52" s="31">
        <f>C52+D52</f>
        <v>53.1</v>
      </c>
      <c r="F52" s="32"/>
      <c r="G52" s="32"/>
    </row>
    <row r="53" spans="1:7" ht="25.5">
      <c r="A53" s="24" t="s">
        <v>98</v>
      </c>
      <c r="B53" s="25" t="s">
        <v>99</v>
      </c>
      <c r="C53" s="26">
        <v>10</v>
      </c>
      <c r="D53" s="26"/>
      <c r="E53" s="30">
        <f>C53+D53</f>
        <v>10</v>
      </c>
      <c r="F53" s="30"/>
      <c r="G53" s="30"/>
    </row>
    <row r="54" spans="1:7" ht="25.5" outlineLevel="1">
      <c r="A54" s="27" t="s">
        <v>100</v>
      </c>
      <c r="B54" s="28" t="s">
        <v>101</v>
      </c>
      <c r="C54" s="29">
        <v>10</v>
      </c>
      <c r="D54" s="29"/>
      <c r="E54" s="31">
        <f>C54+D54</f>
        <v>10</v>
      </c>
      <c r="F54" s="32"/>
      <c r="G54" s="32"/>
    </row>
    <row r="55" spans="1:7" ht="13.5">
      <c r="A55" s="33" t="s">
        <v>6</v>
      </c>
      <c r="B55" s="34"/>
      <c r="C55" s="35">
        <v>776769.6</v>
      </c>
      <c r="D55" s="35">
        <f>SUM(D10:D54)</f>
        <v>3.410605131648481E-13</v>
      </c>
      <c r="E55" s="30">
        <f>E10+E17+E19+E23+E27+E29+E35+E38+E44+E48+E50+E53</f>
        <v>776769.7000000001</v>
      </c>
      <c r="F55" s="36">
        <v>614014.5</v>
      </c>
      <c r="G55" s="36">
        <v>622794.9</v>
      </c>
    </row>
    <row r="56" ht="42.75" customHeight="1">
      <c r="A56" s="1"/>
    </row>
    <row r="57" ht="42.75" customHeight="1">
      <c r="A57" s="1"/>
    </row>
  </sheetData>
  <sheetProtection/>
  <mergeCells count="5">
    <mergeCell ref="A5:G5"/>
    <mergeCell ref="A6:G6"/>
    <mergeCell ref="H1:I1"/>
    <mergeCell ref="F1:G1"/>
    <mergeCell ref="F3:H3"/>
  </mergeCells>
  <printOptions/>
  <pageMargins left="0.84" right="0.2362204724409449" top="0.2362204724409449" bottom="0.2362204724409449" header="0.2362204724409449" footer="0.2362204724409449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8"/>
  <sheetViews>
    <sheetView showGridLines="0" showZeros="0" zoomScalePageLayoutView="0" workbookViewId="0" topLeftCell="A2">
      <selection activeCell="M11" sqref="M11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4" width="15.421875" style="0" hidden="1" customWidth="1"/>
    <col min="5" max="5" width="19.00390625" style="0" customWidth="1"/>
    <col min="6" max="6" width="16.57421875" style="0" customWidth="1"/>
    <col min="7" max="7" width="18.00390625" style="0" bestFit="1" customWidth="1"/>
    <col min="8" max="8" width="9.140625" style="0" customWidth="1"/>
    <col min="9" max="9" width="13.140625" style="0" bestFit="1" customWidth="1"/>
  </cols>
  <sheetData>
    <row r="1" spans="1:12" ht="12.75" customHeight="1" hidden="1">
      <c r="A1" s="5"/>
      <c r="B1" s="5"/>
      <c r="C1" s="5"/>
      <c r="D1" s="17"/>
      <c r="E1" s="17"/>
      <c r="F1" s="1"/>
      <c r="G1" s="1"/>
      <c r="H1" s="1"/>
      <c r="I1" s="1"/>
      <c r="J1" s="1"/>
      <c r="K1" s="1"/>
      <c r="L1" s="1"/>
    </row>
    <row r="2" spans="1:12" ht="12.75" customHeight="1">
      <c r="A2" s="4"/>
      <c r="B2" s="1"/>
      <c r="C2" s="1"/>
      <c r="D2" s="1"/>
      <c r="E2" s="1"/>
      <c r="F2" s="56" t="s">
        <v>113</v>
      </c>
      <c r="G2" s="57"/>
      <c r="H2" s="1"/>
      <c r="I2" s="1"/>
      <c r="J2" s="1"/>
      <c r="K2" s="1"/>
      <c r="L2" s="1"/>
    </row>
    <row r="3" spans="1:12" ht="12.75" customHeight="1">
      <c r="A3" s="7"/>
      <c r="B3" s="3"/>
      <c r="C3" s="3"/>
      <c r="D3" s="3"/>
      <c r="E3" s="58" t="s">
        <v>111</v>
      </c>
      <c r="F3" s="59"/>
      <c r="G3" s="59"/>
      <c r="H3" s="59"/>
      <c r="I3" s="59"/>
      <c r="J3" s="3"/>
      <c r="K3" s="3"/>
      <c r="L3" s="3"/>
    </row>
    <row r="4" spans="1:12" ht="12.75" customHeight="1">
      <c r="A4" s="7"/>
      <c r="B4" s="3"/>
      <c r="C4" s="3"/>
      <c r="D4" s="3"/>
      <c r="E4" s="19"/>
      <c r="F4" s="60" t="s">
        <v>114</v>
      </c>
      <c r="G4" s="60"/>
      <c r="H4" s="60"/>
      <c r="I4" s="61"/>
      <c r="J4" s="6"/>
      <c r="K4" s="3"/>
      <c r="L4" s="3"/>
    </row>
    <row r="5" spans="1:12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5" t="s">
        <v>107</v>
      </c>
      <c r="B7" s="55"/>
      <c r="C7" s="55"/>
      <c r="D7" s="55"/>
      <c r="E7" s="55"/>
      <c r="F7" s="55"/>
      <c r="G7" s="55"/>
      <c r="H7" s="1"/>
      <c r="I7" s="1"/>
      <c r="J7" s="1"/>
      <c r="K7" s="1"/>
      <c r="L7" s="1"/>
    </row>
    <row r="8" spans="1:12" ht="15.75">
      <c r="A8" s="55" t="s">
        <v>108</v>
      </c>
      <c r="B8" s="55"/>
      <c r="C8" s="55"/>
      <c r="D8" s="55"/>
      <c r="E8" s="55"/>
      <c r="F8" s="55"/>
      <c r="G8" s="55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49" t="s">
        <v>5</v>
      </c>
      <c r="H9" s="1"/>
      <c r="I9" s="1"/>
      <c r="J9" s="1"/>
      <c r="K9" s="1"/>
      <c r="L9" s="1"/>
    </row>
    <row r="10" spans="1:7" ht="31.5">
      <c r="A10" s="2" t="s">
        <v>7</v>
      </c>
      <c r="B10" s="2" t="s">
        <v>8</v>
      </c>
      <c r="C10" s="2" t="s">
        <v>9</v>
      </c>
      <c r="D10" s="2" t="s">
        <v>102</v>
      </c>
      <c r="E10" s="2" t="s">
        <v>104</v>
      </c>
      <c r="F10" s="2" t="s">
        <v>105</v>
      </c>
      <c r="G10" s="2" t="s">
        <v>106</v>
      </c>
    </row>
    <row r="11" spans="1:7" ht="12.75">
      <c r="A11" s="24" t="s">
        <v>12</v>
      </c>
      <c r="B11" s="25" t="s">
        <v>13</v>
      </c>
      <c r="C11" s="26">
        <v>78800.4</v>
      </c>
      <c r="D11" s="26">
        <f>SUM(D12:D17)</f>
        <v>-72.50000000000003</v>
      </c>
      <c r="E11" s="30">
        <f>SUM(E12:E17)</f>
        <v>78727.90000000001</v>
      </c>
      <c r="F11" s="30">
        <f>E11-G11</f>
        <v>64254.30000000001</v>
      </c>
      <c r="G11" s="30">
        <f>G12+G13+G14+G15+G16+G17</f>
        <v>14473.599999999999</v>
      </c>
    </row>
    <row r="12" spans="1:7" ht="38.25" outlineLevel="1">
      <c r="A12" s="27" t="s">
        <v>14</v>
      </c>
      <c r="B12" s="28" t="s">
        <v>15</v>
      </c>
      <c r="C12" s="29">
        <v>1045.4</v>
      </c>
      <c r="D12" s="29"/>
      <c r="E12" s="31">
        <v>954</v>
      </c>
      <c r="F12" s="31">
        <f aca="true" t="shared" si="0" ref="F12:F55">E12-G12</f>
        <v>954</v>
      </c>
      <c r="G12" s="30"/>
    </row>
    <row r="13" spans="1:7" ht="51" outlineLevel="1">
      <c r="A13" s="27" t="s">
        <v>16</v>
      </c>
      <c r="B13" s="28" t="s">
        <v>17</v>
      </c>
      <c r="C13" s="29">
        <v>4019.3</v>
      </c>
      <c r="D13" s="29"/>
      <c r="E13" s="31">
        <v>4110.6</v>
      </c>
      <c r="F13" s="31">
        <f t="shared" si="0"/>
        <v>4108.900000000001</v>
      </c>
      <c r="G13" s="31">
        <v>1.7</v>
      </c>
    </row>
    <row r="14" spans="1:7" ht="63.75" outlineLevel="1">
      <c r="A14" s="27" t="s">
        <v>18</v>
      </c>
      <c r="B14" s="28" t="s">
        <v>19</v>
      </c>
      <c r="C14" s="29">
        <v>26188.3</v>
      </c>
      <c r="D14" s="29"/>
      <c r="E14" s="31">
        <f aca="true" t="shared" si="1" ref="E14:E55">C14+D14</f>
        <v>26188.3</v>
      </c>
      <c r="F14" s="31">
        <f t="shared" si="0"/>
        <v>24857.7</v>
      </c>
      <c r="G14" s="31">
        <v>1330.6</v>
      </c>
    </row>
    <row r="15" spans="1:7" ht="38.25" outlineLevel="1">
      <c r="A15" s="27" t="s">
        <v>20</v>
      </c>
      <c r="B15" s="28" t="s">
        <v>21</v>
      </c>
      <c r="C15" s="29">
        <v>11596.7</v>
      </c>
      <c r="D15" s="29"/>
      <c r="E15" s="31">
        <f t="shared" si="1"/>
        <v>11596.7</v>
      </c>
      <c r="F15" s="31">
        <f t="shared" si="0"/>
        <v>2832.9000000000015</v>
      </c>
      <c r="G15" s="31">
        <v>8763.8</v>
      </c>
    </row>
    <row r="16" spans="1:7" ht="12.75" outlineLevel="1">
      <c r="A16" s="27" t="s">
        <v>22</v>
      </c>
      <c r="B16" s="28" t="s">
        <v>23</v>
      </c>
      <c r="C16" s="29">
        <v>341.1</v>
      </c>
      <c r="D16" s="29">
        <v>-301.1</v>
      </c>
      <c r="E16" s="31">
        <f t="shared" si="1"/>
        <v>40</v>
      </c>
      <c r="F16" s="31">
        <f t="shared" si="0"/>
        <v>40</v>
      </c>
      <c r="G16" s="31"/>
    </row>
    <row r="17" spans="1:7" ht="12.75" outlineLevel="1">
      <c r="A17" s="27" t="s">
        <v>24</v>
      </c>
      <c r="B17" s="28" t="s">
        <v>25</v>
      </c>
      <c r="C17" s="29">
        <v>35609.6</v>
      </c>
      <c r="D17" s="29">
        <f>422-132.8-60.6</f>
        <v>228.6</v>
      </c>
      <c r="E17" s="31">
        <v>35838.3</v>
      </c>
      <c r="F17" s="31">
        <f t="shared" si="0"/>
        <v>31460.800000000003</v>
      </c>
      <c r="G17" s="31">
        <v>4377.5</v>
      </c>
    </row>
    <row r="18" spans="1:7" s="20" customFormat="1" ht="25.5" hidden="1">
      <c r="A18" s="41" t="s">
        <v>26</v>
      </c>
      <c r="B18" s="42" t="s">
        <v>27</v>
      </c>
      <c r="C18" s="43">
        <v>19</v>
      </c>
      <c r="D18" s="43">
        <f>D19</f>
        <v>-19</v>
      </c>
      <c r="E18" s="47">
        <f>E19</f>
        <v>0</v>
      </c>
      <c r="F18" s="47">
        <f t="shared" si="0"/>
        <v>0</v>
      </c>
      <c r="G18" s="47">
        <f>G19</f>
        <v>0</v>
      </c>
    </row>
    <row r="19" spans="1:7" s="20" customFormat="1" ht="51" hidden="1" outlineLevel="1">
      <c r="A19" s="44" t="s">
        <v>28</v>
      </c>
      <c r="B19" s="45" t="s">
        <v>29</v>
      </c>
      <c r="C19" s="46">
        <v>19</v>
      </c>
      <c r="D19" s="46">
        <v>-19</v>
      </c>
      <c r="E19" s="48"/>
      <c r="F19" s="48"/>
      <c r="G19" s="48"/>
    </row>
    <row r="20" spans="1:7" ht="12.75">
      <c r="A20" s="24" t="s">
        <v>30</v>
      </c>
      <c r="B20" s="25" t="s">
        <v>31</v>
      </c>
      <c r="C20" s="26">
        <v>2466.7</v>
      </c>
      <c r="D20" s="26">
        <f>SUM(D21:D23)</f>
        <v>-200</v>
      </c>
      <c r="E20" s="30">
        <f>SUM(E21:E23)</f>
        <v>2266.7</v>
      </c>
      <c r="F20" s="30">
        <f t="shared" si="0"/>
        <v>0</v>
      </c>
      <c r="G20" s="30">
        <f>G21+G23</f>
        <v>2266.7</v>
      </c>
    </row>
    <row r="21" spans="1:7" ht="12.75" outlineLevel="1">
      <c r="A21" s="27" t="s">
        <v>32</v>
      </c>
      <c r="B21" s="28" t="s">
        <v>33</v>
      </c>
      <c r="C21" s="29">
        <v>985.4</v>
      </c>
      <c r="D21" s="29"/>
      <c r="E21" s="31">
        <f t="shared" si="1"/>
        <v>985.4</v>
      </c>
      <c r="F21" s="31">
        <f t="shared" si="0"/>
        <v>0</v>
      </c>
      <c r="G21" s="31">
        <v>985.4</v>
      </c>
    </row>
    <row r="22" spans="1:7" s="20" customFormat="1" ht="12.75" hidden="1" outlineLevel="1">
      <c r="A22" s="44" t="s">
        <v>34</v>
      </c>
      <c r="B22" s="45" t="s">
        <v>35</v>
      </c>
      <c r="C22" s="46">
        <v>200</v>
      </c>
      <c r="D22" s="46">
        <v>-200</v>
      </c>
      <c r="E22" s="48">
        <f t="shared" si="1"/>
        <v>0</v>
      </c>
      <c r="F22" s="48">
        <f t="shared" si="0"/>
        <v>0</v>
      </c>
      <c r="G22" s="48"/>
    </row>
    <row r="23" spans="1:7" ht="25.5" outlineLevel="1">
      <c r="A23" s="27" t="s">
        <v>36</v>
      </c>
      <c r="B23" s="28" t="s">
        <v>37</v>
      </c>
      <c r="C23" s="29">
        <v>1281.3</v>
      </c>
      <c r="D23" s="29"/>
      <c r="E23" s="31">
        <f t="shared" si="1"/>
        <v>1281.3</v>
      </c>
      <c r="F23" s="31">
        <f t="shared" si="0"/>
        <v>0</v>
      </c>
      <c r="G23" s="31">
        <v>1281.3</v>
      </c>
    </row>
    <row r="24" spans="1:7" ht="12.75">
      <c r="A24" s="24" t="s">
        <v>38</v>
      </c>
      <c r="B24" s="25" t="s">
        <v>39</v>
      </c>
      <c r="C24" s="26">
        <v>91375.2</v>
      </c>
      <c r="D24" s="26">
        <f>SUM(D25:D27)</f>
        <v>-32.69999999999999</v>
      </c>
      <c r="E24" s="30">
        <f>SUM(E25:E27)</f>
        <v>91342.5</v>
      </c>
      <c r="F24" s="30">
        <f t="shared" si="0"/>
        <v>15889</v>
      </c>
      <c r="G24" s="30">
        <f>G25+G26+G27</f>
        <v>75453.5</v>
      </c>
    </row>
    <row r="25" spans="1:7" ht="12.75" outlineLevel="1">
      <c r="A25" s="27" t="s">
        <v>40</v>
      </c>
      <c r="B25" s="28" t="s">
        <v>41</v>
      </c>
      <c r="C25" s="29">
        <v>85931.5</v>
      </c>
      <c r="D25" s="29">
        <v>100</v>
      </c>
      <c r="E25" s="31">
        <f t="shared" si="1"/>
        <v>86031.5</v>
      </c>
      <c r="F25" s="31">
        <f t="shared" si="0"/>
        <v>11275.300000000003</v>
      </c>
      <c r="G25" s="31">
        <v>74756.2</v>
      </c>
    </row>
    <row r="26" spans="1:7" ht="12.75" outlineLevel="1">
      <c r="A26" s="27" t="s">
        <v>42</v>
      </c>
      <c r="B26" s="28" t="s">
        <v>43</v>
      </c>
      <c r="C26" s="29">
        <v>529.8</v>
      </c>
      <c r="D26" s="29"/>
      <c r="E26" s="31">
        <f t="shared" si="1"/>
        <v>529.8</v>
      </c>
      <c r="F26" s="31">
        <f t="shared" si="0"/>
        <v>0</v>
      </c>
      <c r="G26" s="31">
        <v>529.8</v>
      </c>
    </row>
    <row r="27" spans="1:7" ht="25.5" outlineLevel="1">
      <c r="A27" s="27" t="s">
        <v>44</v>
      </c>
      <c r="B27" s="28" t="s">
        <v>45</v>
      </c>
      <c r="C27" s="29">
        <v>4913.9</v>
      </c>
      <c r="D27" s="29">
        <v>-132.7</v>
      </c>
      <c r="E27" s="31">
        <f t="shared" si="1"/>
        <v>4781.2</v>
      </c>
      <c r="F27" s="31">
        <f t="shared" si="0"/>
        <v>4613.7</v>
      </c>
      <c r="G27" s="31">
        <v>167.5</v>
      </c>
    </row>
    <row r="28" spans="1:7" ht="12.75">
      <c r="A28" s="24" t="s">
        <v>46</v>
      </c>
      <c r="B28" s="25" t="s">
        <v>47</v>
      </c>
      <c r="C28" s="26">
        <v>3166.5</v>
      </c>
      <c r="D28" s="26"/>
      <c r="E28" s="30">
        <f>SUM(E29)</f>
        <v>3166.5</v>
      </c>
      <c r="F28" s="30">
        <f t="shared" si="0"/>
        <v>3136.7</v>
      </c>
      <c r="G28" s="30">
        <f>G29</f>
        <v>29.8</v>
      </c>
    </row>
    <row r="29" spans="1:7" ht="25.5" outlineLevel="1">
      <c r="A29" s="27" t="s">
        <v>48</v>
      </c>
      <c r="B29" s="28" t="s">
        <v>49</v>
      </c>
      <c r="C29" s="29">
        <v>3166.5</v>
      </c>
      <c r="D29" s="29"/>
      <c r="E29" s="31">
        <f t="shared" si="1"/>
        <v>3166.5</v>
      </c>
      <c r="F29" s="30">
        <f t="shared" si="0"/>
        <v>3136.7</v>
      </c>
      <c r="G29" s="30">
        <v>29.8</v>
      </c>
    </row>
    <row r="30" spans="1:7" ht="12.75">
      <c r="A30" s="24" t="s">
        <v>50</v>
      </c>
      <c r="B30" s="25" t="s">
        <v>51</v>
      </c>
      <c r="C30" s="26">
        <v>412333.5</v>
      </c>
      <c r="D30" s="26">
        <f>SUM(D31:D35)</f>
        <v>621.0000000000002</v>
      </c>
      <c r="E30" s="30">
        <f>SUM(E31:E35)</f>
        <v>412954</v>
      </c>
      <c r="F30" s="30">
        <f t="shared" si="0"/>
        <v>191263.00000000003</v>
      </c>
      <c r="G30" s="30">
        <f>G31+G32+G33+G34+G35</f>
        <v>221690.99999999997</v>
      </c>
    </row>
    <row r="31" spans="1:7" ht="12.75" outlineLevel="1">
      <c r="A31" s="27" t="s">
        <v>52</v>
      </c>
      <c r="B31" s="28" t="s">
        <v>53</v>
      </c>
      <c r="C31" s="29">
        <v>96953.4</v>
      </c>
      <c r="D31" s="29">
        <v>-134.2</v>
      </c>
      <c r="E31" s="31">
        <f t="shared" si="1"/>
        <v>96819.2</v>
      </c>
      <c r="F31" s="31">
        <f t="shared" si="0"/>
        <v>88827.9</v>
      </c>
      <c r="G31" s="31">
        <v>7991.3</v>
      </c>
    </row>
    <row r="32" spans="1:7" ht="12.75" outlineLevel="1">
      <c r="A32" s="27" t="s">
        <v>54</v>
      </c>
      <c r="B32" s="28" t="s">
        <v>55</v>
      </c>
      <c r="C32" s="29">
        <v>292862.2</v>
      </c>
      <c r="D32" s="29">
        <f>62.7-638.9</f>
        <v>-576.1999999999999</v>
      </c>
      <c r="E32" s="31">
        <f t="shared" si="1"/>
        <v>292286</v>
      </c>
      <c r="F32" s="31">
        <f t="shared" si="0"/>
        <v>80044.5</v>
      </c>
      <c r="G32" s="31">
        <v>212241.5</v>
      </c>
    </row>
    <row r="33" spans="1:7" ht="25.5" outlineLevel="1">
      <c r="A33" s="27" t="s">
        <v>56</v>
      </c>
      <c r="B33" s="28" t="s">
        <v>57</v>
      </c>
      <c r="C33" s="29">
        <v>54.1</v>
      </c>
      <c r="D33" s="29"/>
      <c r="E33" s="31">
        <f t="shared" si="1"/>
        <v>54.1</v>
      </c>
      <c r="F33" s="31">
        <f t="shared" si="0"/>
        <v>54.1</v>
      </c>
      <c r="G33" s="31"/>
    </row>
    <row r="34" spans="1:7" ht="12.75" outlineLevel="1">
      <c r="A34" s="27" t="s">
        <v>58</v>
      </c>
      <c r="B34" s="28" t="s">
        <v>59</v>
      </c>
      <c r="C34" s="29">
        <v>13066.3</v>
      </c>
      <c r="D34" s="29">
        <v>1531.4</v>
      </c>
      <c r="E34" s="31">
        <v>14597.2</v>
      </c>
      <c r="F34" s="31">
        <f t="shared" si="0"/>
        <v>14558.800000000001</v>
      </c>
      <c r="G34" s="31">
        <v>38.4</v>
      </c>
    </row>
    <row r="35" spans="1:7" ht="12.75" outlineLevel="1">
      <c r="A35" s="27" t="s">
        <v>60</v>
      </c>
      <c r="B35" s="28" t="s">
        <v>61</v>
      </c>
      <c r="C35" s="29">
        <v>9397.5</v>
      </c>
      <c r="D35" s="29">
        <v>-200</v>
      </c>
      <c r="E35" s="31">
        <f t="shared" si="1"/>
        <v>9197.5</v>
      </c>
      <c r="F35" s="31">
        <f t="shared" si="0"/>
        <v>7777.7</v>
      </c>
      <c r="G35" s="31">
        <v>1419.8</v>
      </c>
    </row>
    <row r="36" spans="1:7" ht="12.75">
      <c r="A36" s="24" t="s">
        <v>62</v>
      </c>
      <c r="B36" s="25" t="s">
        <v>63</v>
      </c>
      <c r="C36" s="26">
        <v>22184</v>
      </c>
      <c r="D36" s="26">
        <f>SUM(D37:D38)</f>
        <v>-9</v>
      </c>
      <c r="E36" s="30">
        <f>SUM(E37:E38)</f>
        <v>22175</v>
      </c>
      <c r="F36" s="30">
        <f t="shared" si="0"/>
        <v>20143.7</v>
      </c>
      <c r="G36" s="30">
        <f>G37+G38</f>
        <v>2031.3</v>
      </c>
    </row>
    <row r="37" spans="1:7" ht="12.75" outlineLevel="1">
      <c r="A37" s="27" t="s">
        <v>64</v>
      </c>
      <c r="B37" s="28" t="s">
        <v>65</v>
      </c>
      <c r="C37" s="29">
        <v>20121.5</v>
      </c>
      <c r="D37" s="29"/>
      <c r="E37" s="31">
        <f t="shared" si="1"/>
        <v>20121.5</v>
      </c>
      <c r="F37" s="31">
        <f t="shared" si="0"/>
        <v>18090.2</v>
      </c>
      <c r="G37" s="31">
        <v>2031.3</v>
      </c>
    </row>
    <row r="38" spans="1:7" ht="25.5" outlineLevel="1">
      <c r="A38" s="27" t="s">
        <v>66</v>
      </c>
      <c r="B38" s="28" t="s">
        <v>67</v>
      </c>
      <c r="C38" s="29">
        <v>2062.5</v>
      </c>
      <c r="D38" s="29">
        <v>-9</v>
      </c>
      <c r="E38" s="31">
        <f t="shared" si="1"/>
        <v>2053.5</v>
      </c>
      <c r="F38" s="31">
        <f t="shared" si="0"/>
        <v>2053.5</v>
      </c>
      <c r="G38" s="31"/>
    </row>
    <row r="39" spans="1:7" ht="12.75">
      <c r="A39" s="24" t="s">
        <v>68</v>
      </c>
      <c r="B39" s="25" t="s">
        <v>69</v>
      </c>
      <c r="C39" s="26">
        <v>83199.3</v>
      </c>
      <c r="D39" s="26">
        <f>SUM(D40:D44)</f>
        <v>-72</v>
      </c>
      <c r="E39" s="30">
        <f>SUM(E40:E44)</f>
        <v>83127.3</v>
      </c>
      <c r="F39" s="30">
        <f t="shared" si="0"/>
        <v>78592.6</v>
      </c>
      <c r="G39" s="30">
        <f>G40+G41+G42+G43+G44</f>
        <v>4534.7</v>
      </c>
    </row>
    <row r="40" spans="1:7" ht="12.75" outlineLevel="1">
      <c r="A40" s="27" t="s">
        <v>70</v>
      </c>
      <c r="B40" s="28" t="s">
        <v>71</v>
      </c>
      <c r="C40" s="29">
        <v>24044.2</v>
      </c>
      <c r="D40" s="29">
        <v>-4.8</v>
      </c>
      <c r="E40" s="31">
        <f t="shared" si="1"/>
        <v>24039.4</v>
      </c>
      <c r="F40" s="31">
        <f t="shared" si="0"/>
        <v>23076.9</v>
      </c>
      <c r="G40" s="31">
        <v>962.5</v>
      </c>
    </row>
    <row r="41" spans="1:7" ht="12.75" outlineLevel="1">
      <c r="A41" s="27" t="s">
        <v>72</v>
      </c>
      <c r="B41" s="28" t="s">
        <v>73</v>
      </c>
      <c r="C41" s="29">
        <v>29816.6</v>
      </c>
      <c r="D41" s="29"/>
      <c r="E41" s="31">
        <f t="shared" si="1"/>
        <v>29816.6</v>
      </c>
      <c r="F41" s="31">
        <f t="shared" si="0"/>
        <v>27895</v>
      </c>
      <c r="G41" s="31">
        <v>1921.6</v>
      </c>
    </row>
    <row r="42" spans="1:7" ht="25.5" outlineLevel="1">
      <c r="A42" s="27" t="s">
        <v>74</v>
      </c>
      <c r="B42" s="28" t="s">
        <v>75</v>
      </c>
      <c r="C42" s="29">
        <v>337.1</v>
      </c>
      <c r="D42" s="29"/>
      <c r="E42" s="31">
        <f t="shared" si="1"/>
        <v>337.1</v>
      </c>
      <c r="F42" s="31">
        <f t="shared" si="0"/>
        <v>337.1</v>
      </c>
      <c r="G42" s="31"/>
    </row>
    <row r="43" spans="1:7" ht="12.75" outlineLevel="1">
      <c r="A43" s="27" t="s">
        <v>76</v>
      </c>
      <c r="B43" s="28" t="s">
        <v>77</v>
      </c>
      <c r="C43" s="29">
        <v>13498.4</v>
      </c>
      <c r="D43" s="29">
        <v>-67.2</v>
      </c>
      <c r="E43" s="31">
        <f t="shared" si="1"/>
        <v>13431.199999999999</v>
      </c>
      <c r="F43" s="31">
        <f t="shared" si="0"/>
        <v>11780.8</v>
      </c>
      <c r="G43" s="31">
        <v>1650.4</v>
      </c>
    </row>
    <row r="44" spans="1:7" ht="12.75" outlineLevel="1">
      <c r="A44" s="27" t="s">
        <v>78</v>
      </c>
      <c r="B44" s="28" t="s">
        <v>79</v>
      </c>
      <c r="C44" s="29">
        <v>15503</v>
      </c>
      <c r="D44" s="29">
        <f>-1360.2+1360.2</f>
        <v>0</v>
      </c>
      <c r="E44" s="31">
        <f t="shared" si="1"/>
        <v>15503</v>
      </c>
      <c r="F44" s="31">
        <f t="shared" si="0"/>
        <v>15502.8</v>
      </c>
      <c r="G44" s="31">
        <v>0.2</v>
      </c>
    </row>
    <row r="45" spans="1:7" ht="12.75">
      <c r="A45" s="24" t="s">
        <v>80</v>
      </c>
      <c r="B45" s="25" t="s">
        <v>81</v>
      </c>
      <c r="C45" s="26">
        <v>76947.8</v>
      </c>
      <c r="D45" s="26">
        <f>SUM(D46:D48)</f>
        <v>-215.8</v>
      </c>
      <c r="E45" s="30">
        <f>SUM(E46:E48)</f>
        <v>76732.5</v>
      </c>
      <c r="F45" s="30">
        <f t="shared" si="0"/>
        <v>5051.699999999997</v>
      </c>
      <c r="G45" s="30">
        <f>G46+G47+G48</f>
        <v>71680.8</v>
      </c>
    </row>
    <row r="46" spans="1:7" ht="12.75" outlineLevel="1">
      <c r="A46" s="27" t="s">
        <v>82</v>
      </c>
      <c r="B46" s="28" t="s">
        <v>83</v>
      </c>
      <c r="C46" s="29">
        <v>3020</v>
      </c>
      <c r="D46" s="29"/>
      <c r="E46" s="31">
        <f t="shared" si="1"/>
        <v>3020</v>
      </c>
      <c r="F46" s="31">
        <f t="shared" si="0"/>
        <v>3020</v>
      </c>
      <c r="G46" s="31"/>
    </row>
    <row r="47" spans="1:7" ht="12.75" outlineLevel="1">
      <c r="A47" s="27" t="s">
        <v>84</v>
      </c>
      <c r="B47" s="28" t="s">
        <v>85</v>
      </c>
      <c r="C47" s="29">
        <v>54948.6</v>
      </c>
      <c r="D47" s="29">
        <v>-215.8</v>
      </c>
      <c r="E47" s="31">
        <v>54733.3</v>
      </c>
      <c r="F47" s="31">
        <f t="shared" si="0"/>
        <v>2031.7000000000044</v>
      </c>
      <c r="G47" s="31">
        <v>52701.6</v>
      </c>
    </row>
    <row r="48" spans="1:7" ht="12.75" outlineLevel="1">
      <c r="A48" s="27" t="s">
        <v>86</v>
      </c>
      <c r="B48" s="28" t="s">
        <v>87</v>
      </c>
      <c r="C48" s="29">
        <v>18979.2</v>
      </c>
      <c r="D48" s="29"/>
      <c r="E48" s="31">
        <f t="shared" si="1"/>
        <v>18979.2</v>
      </c>
      <c r="F48" s="31">
        <f t="shared" si="0"/>
        <v>0</v>
      </c>
      <c r="G48" s="31">
        <v>18979.2</v>
      </c>
    </row>
    <row r="49" spans="1:7" ht="12.75">
      <c r="A49" s="24" t="s">
        <v>88</v>
      </c>
      <c r="B49" s="25" t="s">
        <v>89</v>
      </c>
      <c r="C49" s="26">
        <v>4254</v>
      </c>
      <c r="D49" s="26"/>
      <c r="E49" s="30">
        <f t="shared" si="1"/>
        <v>4254</v>
      </c>
      <c r="F49" s="30">
        <f t="shared" si="0"/>
        <v>4085</v>
      </c>
      <c r="G49" s="30">
        <f>G50</f>
        <v>169</v>
      </c>
    </row>
    <row r="50" spans="1:7" ht="12.75" outlineLevel="1">
      <c r="A50" s="27" t="s">
        <v>90</v>
      </c>
      <c r="B50" s="28" t="s">
        <v>91</v>
      </c>
      <c r="C50" s="29">
        <v>4254</v>
      </c>
      <c r="D50" s="29"/>
      <c r="E50" s="31">
        <f t="shared" si="1"/>
        <v>4254</v>
      </c>
      <c r="F50" s="30">
        <f t="shared" si="0"/>
        <v>4085</v>
      </c>
      <c r="G50" s="30">
        <v>169</v>
      </c>
    </row>
    <row r="51" spans="1:7" ht="12.75">
      <c r="A51" s="24" t="s">
        <v>92</v>
      </c>
      <c r="B51" s="25" t="s">
        <v>93</v>
      </c>
      <c r="C51" s="26">
        <v>2013.3</v>
      </c>
      <c r="D51" s="26"/>
      <c r="E51" s="30">
        <f>SUM(E52:E53)</f>
        <v>2013.3</v>
      </c>
      <c r="F51" s="30">
        <f t="shared" si="0"/>
        <v>2013.3</v>
      </c>
      <c r="G51" s="30">
        <f>G52+G53</f>
        <v>0</v>
      </c>
    </row>
    <row r="52" spans="1:7" ht="12.75" outlineLevel="1">
      <c r="A52" s="27" t="s">
        <v>94</v>
      </c>
      <c r="B52" s="28" t="s">
        <v>95</v>
      </c>
      <c r="C52" s="29">
        <v>1960.2</v>
      </c>
      <c r="D52" s="29"/>
      <c r="E52" s="31">
        <f t="shared" si="1"/>
        <v>1960.2</v>
      </c>
      <c r="F52" s="31">
        <f t="shared" si="0"/>
        <v>1960.2</v>
      </c>
      <c r="G52" s="31"/>
    </row>
    <row r="53" spans="1:7" ht="25.5" outlineLevel="1">
      <c r="A53" s="27" t="s">
        <v>96</v>
      </c>
      <c r="B53" s="28" t="s">
        <v>97</v>
      </c>
      <c r="C53" s="29">
        <v>53.1</v>
      </c>
      <c r="D53" s="29"/>
      <c r="E53" s="31">
        <f t="shared" si="1"/>
        <v>53.1</v>
      </c>
      <c r="F53" s="31">
        <f t="shared" si="0"/>
        <v>53.1</v>
      </c>
      <c r="G53" s="31"/>
    </row>
    <row r="54" spans="1:7" ht="25.5">
      <c r="A54" s="24" t="s">
        <v>98</v>
      </c>
      <c r="B54" s="25" t="s">
        <v>99</v>
      </c>
      <c r="C54" s="26">
        <v>10</v>
      </c>
      <c r="D54" s="26"/>
      <c r="E54" s="30">
        <f t="shared" si="1"/>
        <v>10</v>
      </c>
      <c r="F54" s="30">
        <f t="shared" si="0"/>
        <v>10</v>
      </c>
      <c r="G54" s="30">
        <f>G55</f>
        <v>0</v>
      </c>
    </row>
    <row r="55" spans="1:7" ht="25.5" outlineLevel="1">
      <c r="A55" s="27" t="s">
        <v>100</v>
      </c>
      <c r="B55" s="28" t="s">
        <v>101</v>
      </c>
      <c r="C55" s="29">
        <v>10</v>
      </c>
      <c r="D55" s="29"/>
      <c r="E55" s="31">
        <f t="shared" si="1"/>
        <v>10</v>
      </c>
      <c r="F55" s="31">
        <f t="shared" si="0"/>
        <v>10</v>
      </c>
      <c r="G55" s="31"/>
    </row>
    <row r="56" spans="1:7" ht="13.5">
      <c r="A56" s="33" t="s">
        <v>6</v>
      </c>
      <c r="B56" s="34" t="s">
        <v>109</v>
      </c>
      <c r="C56" s="35">
        <v>776769.6</v>
      </c>
      <c r="D56" s="35">
        <f>SUM(D11:D55)</f>
        <v>3.410605131648481E-13</v>
      </c>
      <c r="E56" s="30">
        <f>E11+E18+E20+E24+E28+E30+E36+E39+E45+E49+E51+E54</f>
        <v>776769.7000000001</v>
      </c>
      <c r="F56" s="30">
        <f>F11+F20+F24+F28+F30+F36+F39+F45+F49+F51+F54</f>
        <v>384439.30000000005</v>
      </c>
      <c r="G56" s="30">
        <f>G11+G20+G24+G28+G30+G36+G39+G45+G49+G51+G54</f>
        <v>392330.39999999997</v>
      </c>
    </row>
    <row r="57" ht="42.75" customHeight="1">
      <c r="A57" s="1"/>
    </row>
    <row r="58" ht="42.75" customHeight="1">
      <c r="A58" s="1"/>
    </row>
  </sheetData>
  <sheetProtection/>
  <mergeCells count="5">
    <mergeCell ref="A7:G7"/>
    <mergeCell ref="A8:G8"/>
    <mergeCell ref="F2:G2"/>
    <mergeCell ref="E3:I3"/>
    <mergeCell ref="F4:I4"/>
  </mergeCells>
  <printOptions/>
  <pageMargins left="1.15" right="0.1968503937007874" top="0.2755905511811024" bottom="0.2362204724409449" header="0.2362204724409449" footer="0.2362204724409449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8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7" width="15.421875" style="0" customWidth="1"/>
    <col min="8" max="8" width="9.140625" style="0" customWidth="1"/>
    <col min="9" max="9" width="13.140625" style="0" bestFit="1" customWidth="1"/>
  </cols>
  <sheetData>
    <row r="1" spans="1:12" ht="12.75" customHeight="1">
      <c r="A1" s="5" t="s">
        <v>1</v>
      </c>
      <c r="B1" s="5"/>
      <c r="C1" s="5"/>
      <c r="D1" s="17"/>
      <c r="E1" s="17"/>
      <c r="F1" s="1"/>
      <c r="G1" s="1"/>
      <c r="H1" s="1"/>
      <c r="I1" s="1"/>
      <c r="J1" s="1"/>
      <c r="K1" s="1"/>
      <c r="L1" s="1"/>
    </row>
    <row r="2" spans="1:12" ht="12.75" customHeight="1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 customHeight="1">
      <c r="A4" s="7" t="s">
        <v>2</v>
      </c>
      <c r="B4" s="3"/>
      <c r="C4" s="3"/>
      <c r="D4" s="3"/>
      <c r="E4" s="3"/>
      <c r="F4" s="3"/>
      <c r="G4" s="6"/>
      <c r="H4" s="3"/>
      <c r="I4" s="6"/>
      <c r="J4" s="6"/>
      <c r="K4" s="3"/>
      <c r="L4" s="3"/>
    </row>
    <row r="5" spans="1:12" ht="12.75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7" ht="21">
      <c r="A10" s="2" t="s">
        <v>7</v>
      </c>
      <c r="B10" s="2" t="s">
        <v>8</v>
      </c>
      <c r="C10" s="2" t="s">
        <v>9</v>
      </c>
      <c r="D10" s="2" t="s">
        <v>102</v>
      </c>
      <c r="E10" s="2" t="s">
        <v>103</v>
      </c>
      <c r="F10" s="2" t="s">
        <v>10</v>
      </c>
      <c r="G10" s="2" t="s">
        <v>11</v>
      </c>
    </row>
    <row r="11" spans="1:7" ht="12.75">
      <c r="A11" s="9" t="s">
        <v>12</v>
      </c>
      <c r="B11" s="12" t="s">
        <v>13</v>
      </c>
      <c r="C11" s="15">
        <v>78800.3</v>
      </c>
      <c r="D11" s="15"/>
      <c r="E11" s="15">
        <f>E12+E13+E14+E15+E16+E17</f>
        <v>78695.1</v>
      </c>
      <c r="F11" s="15">
        <v>92028.4</v>
      </c>
      <c r="G11" s="15">
        <v>100834.8</v>
      </c>
    </row>
    <row r="12" spans="1:7" ht="38.25" outlineLevel="1">
      <c r="A12" s="8" t="s">
        <v>14</v>
      </c>
      <c r="B12" s="11" t="s">
        <v>15</v>
      </c>
      <c r="C12" s="14">
        <v>1045.4</v>
      </c>
      <c r="D12" s="14"/>
      <c r="E12" s="18">
        <f aca="true" t="shared" si="0" ref="E12:E56">C12+D12</f>
        <v>1045.4</v>
      </c>
      <c r="F12" s="14">
        <v>889.1</v>
      </c>
      <c r="G12" s="14">
        <v>889.1</v>
      </c>
    </row>
    <row r="13" spans="1:7" ht="51" outlineLevel="1">
      <c r="A13" s="8" t="s">
        <v>16</v>
      </c>
      <c r="B13" s="11" t="s">
        <v>17</v>
      </c>
      <c r="C13" s="14">
        <v>4019.2</v>
      </c>
      <c r="D13" s="14"/>
      <c r="E13" s="18">
        <f t="shared" si="0"/>
        <v>4019.2</v>
      </c>
      <c r="F13" s="14">
        <v>5488.5</v>
      </c>
      <c r="G13" s="14">
        <v>5488.5</v>
      </c>
    </row>
    <row r="14" spans="1:7" ht="63.75" outlineLevel="1">
      <c r="A14" s="8" t="s">
        <v>18</v>
      </c>
      <c r="B14" s="11" t="s">
        <v>19</v>
      </c>
      <c r="C14" s="14">
        <v>26188.3</v>
      </c>
      <c r="D14" s="14"/>
      <c r="E14" s="18">
        <f t="shared" si="0"/>
        <v>26188.3</v>
      </c>
      <c r="F14" s="14">
        <v>23079.9</v>
      </c>
      <c r="G14" s="14">
        <v>23079.9</v>
      </c>
    </row>
    <row r="15" spans="1:7" ht="38.25" outlineLevel="1">
      <c r="A15" s="8" t="s">
        <v>20</v>
      </c>
      <c r="B15" s="11" t="s">
        <v>21</v>
      </c>
      <c r="C15" s="14">
        <v>11596.7</v>
      </c>
      <c r="D15" s="14"/>
      <c r="E15" s="18">
        <f t="shared" si="0"/>
        <v>11596.7</v>
      </c>
      <c r="F15" s="14">
        <v>11720.6</v>
      </c>
      <c r="G15" s="14">
        <v>11720.6</v>
      </c>
    </row>
    <row r="16" spans="1:7" ht="12.75" outlineLevel="1">
      <c r="A16" s="8" t="s">
        <v>22</v>
      </c>
      <c r="B16" s="11" t="s">
        <v>23</v>
      </c>
      <c r="C16" s="14">
        <v>341.1</v>
      </c>
      <c r="D16" s="14">
        <v>-301.1</v>
      </c>
      <c r="E16" s="18">
        <f t="shared" si="0"/>
        <v>40</v>
      </c>
      <c r="F16" s="14">
        <v>618</v>
      </c>
      <c r="G16" s="14">
        <v>618</v>
      </c>
    </row>
    <row r="17" spans="1:7" ht="12.75" outlineLevel="1">
      <c r="A17" s="8" t="s">
        <v>24</v>
      </c>
      <c r="B17" s="11" t="s">
        <v>25</v>
      </c>
      <c r="C17" s="14">
        <v>35609.6</v>
      </c>
      <c r="D17" s="14">
        <f>422-165.5-60.6</f>
        <v>195.9</v>
      </c>
      <c r="E17" s="18">
        <f t="shared" si="0"/>
        <v>35805.5</v>
      </c>
      <c r="F17" s="14">
        <v>50232.3</v>
      </c>
      <c r="G17" s="14">
        <v>59038.7</v>
      </c>
    </row>
    <row r="18" spans="1:7" ht="25.5">
      <c r="A18" s="9" t="s">
        <v>26</v>
      </c>
      <c r="B18" s="12" t="s">
        <v>27</v>
      </c>
      <c r="C18" s="15">
        <v>19</v>
      </c>
      <c r="D18" s="15"/>
      <c r="E18" s="15">
        <f t="shared" si="0"/>
        <v>19</v>
      </c>
      <c r="F18" s="15"/>
      <c r="G18" s="15"/>
    </row>
    <row r="19" spans="1:7" ht="51" outlineLevel="1">
      <c r="A19" s="8" t="s">
        <v>28</v>
      </c>
      <c r="B19" s="11" t="s">
        <v>29</v>
      </c>
      <c r="C19" s="14">
        <v>19</v>
      </c>
      <c r="D19" s="14">
        <v>-19</v>
      </c>
      <c r="E19" s="18">
        <f t="shared" si="0"/>
        <v>0</v>
      </c>
      <c r="F19" s="14"/>
      <c r="G19" s="14"/>
    </row>
    <row r="20" spans="1:7" ht="12.75">
      <c r="A20" s="9" t="s">
        <v>30</v>
      </c>
      <c r="B20" s="12" t="s">
        <v>31</v>
      </c>
      <c r="C20" s="15">
        <v>2466.7</v>
      </c>
      <c r="D20" s="15"/>
      <c r="E20" s="15">
        <f t="shared" si="0"/>
        <v>2466.7</v>
      </c>
      <c r="F20" s="15">
        <v>300</v>
      </c>
      <c r="G20" s="15">
        <v>300</v>
      </c>
    </row>
    <row r="21" spans="1:7" ht="12.75" outlineLevel="1">
      <c r="A21" s="8" t="s">
        <v>32</v>
      </c>
      <c r="B21" s="11" t="s">
        <v>33</v>
      </c>
      <c r="C21" s="14">
        <v>985.4</v>
      </c>
      <c r="D21" s="14"/>
      <c r="E21" s="15">
        <f t="shared" si="0"/>
        <v>985.4</v>
      </c>
      <c r="F21" s="14"/>
      <c r="G21" s="14"/>
    </row>
    <row r="22" spans="1:7" ht="12.75" outlineLevel="1">
      <c r="A22" s="8" t="s">
        <v>34</v>
      </c>
      <c r="B22" s="11" t="s">
        <v>35</v>
      </c>
      <c r="C22" s="14">
        <v>200</v>
      </c>
      <c r="D22" s="14">
        <v>-200</v>
      </c>
      <c r="E22" s="15">
        <f t="shared" si="0"/>
        <v>0</v>
      </c>
      <c r="F22" s="14"/>
      <c r="G22" s="14"/>
    </row>
    <row r="23" spans="1:7" ht="25.5" outlineLevel="1">
      <c r="A23" s="8" t="s">
        <v>36</v>
      </c>
      <c r="B23" s="11" t="s">
        <v>37</v>
      </c>
      <c r="C23" s="14">
        <v>1281.3</v>
      </c>
      <c r="D23" s="14"/>
      <c r="E23" s="15">
        <f t="shared" si="0"/>
        <v>1281.3</v>
      </c>
      <c r="F23" s="14">
        <v>300</v>
      </c>
      <c r="G23" s="14">
        <v>300</v>
      </c>
    </row>
    <row r="24" spans="1:7" ht="12.75">
      <c r="A24" s="9" t="s">
        <v>38</v>
      </c>
      <c r="B24" s="12" t="s">
        <v>39</v>
      </c>
      <c r="C24" s="15">
        <v>91375.2</v>
      </c>
      <c r="D24" s="15"/>
      <c r="E24" s="15">
        <f t="shared" si="0"/>
        <v>91375.2</v>
      </c>
      <c r="F24" s="15">
        <v>3460.9</v>
      </c>
      <c r="G24" s="15">
        <v>3460.9</v>
      </c>
    </row>
    <row r="25" spans="1:7" ht="12.75" outlineLevel="1">
      <c r="A25" s="8" t="s">
        <v>40</v>
      </c>
      <c r="B25" s="11" t="s">
        <v>41</v>
      </c>
      <c r="C25" s="14">
        <v>85931.5</v>
      </c>
      <c r="D25" s="14">
        <v>100</v>
      </c>
      <c r="E25" s="15">
        <f t="shared" si="0"/>
        <v>86031.5</v>
      </c>
      <c r="F25" s="14"/>
      <c r="G25" s="14"/>
    </row>
    <row r="26" spans="1:7" ht="12.75" outlineLevel="1">
      <c r="A26" s="8" t="s">
        <v>42</v>
      </c>
      <c r="B26" s="11" t="s">
        <v>43</v>
      </c>
      <c r="C26" s="14">
        <v>529.8</v>
      </c>
      <c r="D26" s="14"/>
      <c r="E26" s="15">
        <f t="shared" si="0"/>
        <v>529.8</v>
      </c>
      <c r="F26" s="14"/>
      <c r="G26" s="14"/>
    </row>
    <row r="27" spans="1:7" ht="25.5" outlineLevel="1">
      <c r="A27" s="8" t="s">
        <v>44</v>
      </c>
      <c r="B27" s="11" t="s">
        <v>45</v>
      </c>
      <c r="C27" s="14">
        <v>4913.9</v>
      </c>
      <c r="D27" s="14">
        <v>-100</v>
      </c>
      <c r="E27" s="15">
        <f t="shared" si="0"/>
        <v>4813.9</v>
      </c>
      <c r="F27" s="14">
        <v>3460.9</v>
      </c>
      <c r="G27" s="14">
        <v>3460.9</v>
      </c>
    </row>
    <row r="28" spans="1:7" ht="12.75">
      <c r="A28" s="9" t="s">
        <v>46</v>
      </c>
      <c r="B28" s="12" t="s">
        <v>47</v>
      </c>
      <c r="C28" s="15">
        <v>3166.5</v>
      </c>
      <c r="D28" s="15"/>
      <c r="E28" s="15">
        <f t="shared" si="0"/>
        <v>3166.5</v>
      </c>
      <c r="F28" s="15">
        <v>3495.7</v>
      </c>
      <c r="G28" s="15">
        <v>3495.7</v>
      </c>
    </row>
    <row r="29" spans="1:7" ht="25.5" outlineLevel="1">
      <c r="A29" s="8" t="s">
        <v>48</v>
      </c>
      <c r="B29" s="11" t="s">
        <v>49</v>
      </c>
      <c r="C29" s="14">
        <v>3166.5</v>
      </c>
      <c r="D29" s="14"/>
      <c r="E29" s="15">
        <f t="shared" si="0"/>
        <v>3166.5</v>
      </c>
      <c r="F29" s="14">
        <v>3495.7</v>
      </c>
      <c r="G29" s="14">
        <v>3495.7</v>
      </c>
    </row>
    <row r="30" spans="1:7" ht="12.75">
      <c r="A30" s="9" t="s">
        <v>50</v>
      </c>
      <c r="B30" s="12" t="s">
        <v>51</v>
      </c>
      <c r="C30" s="15">
        <v>412333.5</v>
      </c>
      <c r="D30" s="15"/>
      <c r="E30" s="15">
        <f t="shared" si="0"/>
        <v>412333.5</v>
      </c>
      <c r="F30" s="15">
        <v>356827.8</v>
      </c>
      <c r="G30" s="15">
        <v>358536.1</v>
      </c>
    </row>
    <row r="31" spans="1:7" ht="12.75" outlineLevel="1">
      <c r="A31" s="8" t="s">
        <v>52</v>
      </c>
      <c r="B31" s="11" t="s">
        <v>53</v>
      </c>
      <c r="C31" s="14">
        <v>96953.4</v>
      </c>
      <c r="D31" s="14">
        <v>-134.2</v>
      </c>
      <c r="E31" s="15">
        <f t="shared" si="0"/>
        <v>96819.2</v>
      </c>
      <c r="F31" s="14">
        <v>77654.5</v>
      </c>
      <c r="G31" s="14">
        <v>79801.8</v>
      </c>
    </row>
    <row r="32" spans="1:7" ht="12.75" outlineLevel="1">
      <c r="A32" s="8" t="s">
        <v>54</v>
      </c>
      <c r="B32" s="11" t="s">
        <v>55</v>
      </c>
      <c r="C32" s="14">
        <v>292862.2</v>
      </c>
      <c r="D32" s="14">
        <f>62.7-638.9</f>
        <v>-576.1999999999999</v>
      </c>
      <c r="E32" s="15">
        <f t="shared" si="0"/>
        <v>292286</v>
      </c>
      <c r="F32" s="14">
        <v>262574</v>
      </c>
      <c r="G32" s="14">
        <v>262574</v>
      </c>
    </row>
    <row r="33" spans="1:7" ht="25.5" outlineLevel="1">
      <c r="A33" s="8" t="s">
        <v>56</v>
      </c>
      <c r="B33" s="11" t="s">
        <v>57</v>
      </c>
      <c r="C33" s="14">
        <v>54.1</v>
      </c>
      <c r="D33" s="14"/>
      <c r="E33" s="15">
        <f t="shared" si="0"/>
        <v>54.1</v>
      </c>
      <c r="F33" s="14"/>
      <c r="G33" s="14"/>
    </row>
    <row r="34" spans="1:7" ht="12.75" outlineLevel="1">
      <c r="A34" s="8" t="s">
        <v>58</v>
      </c>
      <c r="B34" s="11" t="s">
        <v>59</v>
      </c>
      <c r="C34" s="14">
        <v>13066.3</v>
      </c>
      <c r="D34" s="14">
        <v>1531.4</v>
      </c>
      <c r="E34" s="15">
        <f t="shared" si="0"/>
        <v>14597.699999999999</v>
      </c>
      <c r="F34" s="14">
        <v>8500.5</v>
      </c>
      <c r="G34" s="14">
        <v>8500.5</v>
      </c>
    </row>
    <row r="35" spans="1:7" ht="12.75" outlineLevel="1">
      <c r="A35" s="8" t="s">
        <v>60</v>
      </c>
      <c r="B35" s="11" t="s">
        <v>61</v>
      </c>
      <c r="C35" s="14">
        <v>9397.5</v>
      </c>
      <c r="D35" s="14">
        <v>-200</v>
      </c>
      <c r="E35" s="15">
        <f t="shared" si="0"/>
        <v>9197.5</v>
      </c>
      <c r="F35" s="14">
        <v>8098.8</v>
      </c>
      <c r="G35" s="14">
        <v>7659.8</v>
      </c>
    </row>
    <row r="36" spans="1:7" ht="12.75">
      <c r="A36" s="9" t="s">
        <v>62</v>
      </c>
      <c r="B36" s="12" t="s">
        <v>63</v>
      </c>
      <c r="C36" s="15">
        <v>22184</v>
      </c>
      <c r="D36" s="15"/>
      <c r="E36" s="15">
        <f t="shared" si="0"/>
        <v>22184</v>
      </c>
      <c r="F36" s="15">
        <v>17646.1</v>
      </c>
      <c r="G36" s="15">
        <v>17115.1</v>
      </c>
    </row>
    <row r="37" spans="1:7" ht="12.75" outlineLevel="1">
      <c r="A37" s="8" t="s">
        <v>64</v>
      </c>
      <c r="B37" s="11" t="s">
        <v>65</v>
      </c>
      <c r="C37" s="14">
        <v>20121.5</v>
      </c>
      <c r="D37" s="14"/>
      <c r="E37" s="15">
        <f t="shared" si="0"/>
        <v>20121.5</v>
      </c>
      <c r="F37" s="14">
        <v>15486.1</v>
      </c>
      <c r="G37" s="14">
        <v>15486.1</v>
      </c>
    </row>
    <row r="38" spans="1:7" ht="25.5" outlineLevel="1">
      <c r="A38" s="8" t="s">
        <v>66</v>
      </c>
      <c r="B38" s="11" t="s">
        <v>67</v>
      </c>
      <c r="C38" s="14">
        <v>2062.5</v>
      </c>
      <c r="D38" s="14">
        <v>-9</v>
      </c>
      <c r="E38" s="15">
        <f t="shared" si="0"/>
        <v>2053.5</v>
      </c>
      <c r="F38" s="14">
        <v>2160</v>
      </c>
      <c r="G38" s="14">
        <v>1629</v>
      </c>
    </row>
    <row r="39" spans="1:7" ht="12.75">
      <c r="A39" s="9" t="s">
        <v>68</v>
      </c>
      <c r="B39" s="12" t="s">
        <v>69</v>
      </c>
      <c r="C39" s="15">
        <v>83199.3</v>
      </c>
      <c r="D39" s="15"/>
      <c r="E39" s="15">
        <f t="shared" si="0"/>
        <v>83199.3</v>
      </c>
      <c r="F39" s="15">
        <v>73493.1</v>
      </c>
      <c r="G39" s="15">
        <v>72498.2</v>
      </c>
    </row>
    <row r="40" spans="1:7" ht="12.75" outlineLevel="1">
      <c r="A40" s="8" t="s">
        <v>70</v>
      </c>
      <c r="B40" s="11" t="s">
        <v>71</v>
      </c>
      <c r="C40" s="14">
        <v>24044.2</v>
      </c>
      <c r="D40" s="14">
        <v>-4.8</v>
      </c>
      <c r="E40" s="15">
        <f t="shared" si="0"/>
        <v>24039.4</v>
      </c>
      <c r="F40" s="14">
        <v>20793</v>
      </c>
      <c r="G40" s="14">
        <v>20793</v>
      </c>
    </row>
    <row r="41" spans="1:7" ht="12.75" outlineLevel="1">
      <c r="A41" s="8" t="s">
        <v>72</v>
      </c>
      <c r="B41" s="11" t="s">
        <v>73</v>
      </c>
      <c r="C41" s="14">
        <v>29816.6</v>
      </c>
      <c r="D41" s="14"/>
      <c r="E41" s="15">
        <f t="shared" si="0"/>
        <v>29816.6</v>
      </c>
      <c r="F41" s="14">
        <v>31038.6</v>
      </c>
      <c r="G41" s="14">
        <v>31038.6</v>
      </c>
    </row>
    <row r="42" spans="1:7" ht="25.5" outlineLevel="1">
      <c r="A42" s="8" t="s">
        <v>74</v>
      </c>
      <c r="B42" s="11" t="s">
        <v>75</v>
      </c>
      <c r="C42" s="14">
        <v>337.1</v>
      </c>
      <c r="D42" s="14"/>
      <c r="E42" s="15">
        <f t="shared" si="0"/>
        <v>337.1</v>
      </c>
      <c r="F42" s="14">
        <v>151.6</v>
      </c>
      <c r="G42" s="14">
        <v>151.6</v>
      </c>
    </row>
    <row r="43" spans="1:7" ht="12.75" outlineLevel="1">
      <c r="A43" s="8" t="s">
        <v>76</v>
      </c>
      <c r="B43" s="11" t="s">
        <v>77</v>
      </c>
      <c r="C43" s="14">
        <v>13498.4</v>
      </c>
      <c r="D43" s="14">
        <v>-67.2</v>
      </c>
      <c r="E43" s="15">
        <f t="shared" si="0"/>
        <v>13431.199999999999</v>
      </c>
      <c r="F43" s="14">
        <v>12026.6</v>
      </c>
      <c r="G43" s="14">
        <v>12026.6</v>
      </c>
    </row>
    <row r="44" spans="1:7" ht="12.75" outlineLevel="1">
      <c r="A44" s="8" t="s">
        <v>78</v>
      </c>
      <c r="B44" s="11" t="s">
        <v>79</v>
      </c>
      <c r="C44" s="14">
        <v>15503</v>
      </c>
      <c r="D44" s="14">
        <f>-1360.2+1360.2</f>
        <v>0</v>
      </c>
      <c r="E44" s="15">
        <f t="shared" si="0"/>
        <v>15503</v>
      </c>
      <c r="F44" s="14">
        <v>9483.3</v>
      </c>
      <c r="G44" s="14">
        <v>8488.4</v>
      </c>
    </row>
    <row r="45" spans="1:7" ht="12.75">
      <c r="A45" s="9" t="s">
        <v>80</v>
      </c>
      <c r="B45" s="12" t="s">
        <v>81</v>
      </c>
      <c r="C45" s="15">
        <v>76947.8</v>
      </c>
      <c r="D45" s="15"/>
      <c r="E45" s="15">
        <f t="shared" si="0"/>
        <v>76947.8</v>
      </c>
      <c r="F45" s="15">
        <v>60825</v>
      </c>
      <c r="G45" s="15">
        <v>60616.6</v>
      </c>
    </row>
    <row r="46" spans="1:7" ht="12.75" outlineLevel="1">
      <c r="A46" s="8" t="s">
        <v>82</v>
      </c>
      <c r="B46" s="11" t="s">
        <v>83</v>
      </c>
      <c r="C46" s="14">
        <v>3020</v>
      </c>
      <c r="D46" s="14"/>
      <c r="E46" s="15">
        <f t="shared" si="0"/>
        <v>3020</v>
      </c>
      <c r="F46" s="14">
        <v>3020</v>
      </c>
      <c r="G46" s="14">
        <v>3020</v>
      </c>
    </row>
    <row r="47" spans="1:7" ht="12.75" outlineLevel="1">
      <c r="A47" s="8" t="s">
        <v>84</v>
      </c>
      <c r="B47" s="11" t="s">
        <v>85</v>
      </c>
      <c r="C47" s="14">
        <v>54948.6</v>
      </c>
      <c r="D47" s="14">
        <v>-215.8</v>
      </c>
      <c r="E47" s="15">
        <f t="shared" si="0"/>
        <v>54732.799999999996</v>
      </c>
      <c r="F47" s="14">
        <v>38280.4</v>
      </c>
      <c r="G47" s="14">
        <v>38072</v>
      </c>
    </row>
    <row r="48" spans="1:7" ht="12.75" outlineLevel="1">
      <c r="A48" s="8" t="s">
        <v>86</v>
      </c>
      <c r="B48" s="11" t="s">
        <v>87</v>
      </c>
      <c r="C48" s="14">
        <v>18979.2</v>
      </c>
      <c r="D48" s="14"/>
      <c r="E48" s="15">
        <f t="shared" si="0"/>
        <v>18979.2</v>
      </c>
      <c r="F48" s="14">
        <v>19524.6</v>
      </c>
      <c r="G48" s="14">
        <v>19524.6</v>
      </c>
    </row>
    <row r="49" spans="1:7" ht="12.75">
      <c r="A49" s="9" t="s">
        <v>88</v>
      </c>
      <c r="B49" s="12" t="s">
        <v>89</v>
      </c>
      <c r="C49" s="15">
        <v>4254</v>
      </c>
      <c r="D49" s="15"/>
      <c r="E49" s="15">
        <f t="shared" si="0"/>
        <v>4254</v>
      </c>
      <c r="F49" s="15">
        <v>4048.9</v>
      </c>
      <c r="G49" s="15">
        <v>4048.9</v>
      </c>
    </row>
    <row r="50" spans="1:7" ht="12.75" outlineLevel="1">
      <c r="A50" s="8" t="s">
        <v>90</v>
      </c>
      <c r="B50" s="11" t="s">
        <v>91</v>
      </c>
      <c r="C50" s="14">
        <v>4254</v>
      </c>
      <c r="D50" s="14"/>
      <c r="E50" s="15">
        <f t="shared" si="0"/>
        <v>4254</v>
      </c>
      <c r="F50" s="14">
        <v>4048.9</v>
      </c>
      <c r="G50" s="14">
        <v>4048.9</v>
      </c>
    </row>
    <row r="51" spans="1:7" ht="12.75">
      <c r="A51" s="9" t="s">
        <v>92</v>
      </c>
      <c r="B51" s="12" t="s">
        <v>93</v>
      </c>
      <c r="C51" s="15">
        <v>2013.3</v>
      </c>
      <c r="D51" s="15"/>
      <c r="E51" s="15">
        <f t="shared" si="0"/>
        <v>2013.3</v>
      </c>
      <c r="F51" s="15">
        <v>1888.6</v>
      </c>
      <c r="G51" s="15">
        <v>1888.6</v>
      </c>
    </row>
    <row r="52" spans="1:7" ht="12.75" outlineLevel="1">
      <c r="A52" s="8" t="s">
        <v>94</v>
      </c>
      <c r="B52" s="11" t="s">
        <v>95</v>
      </c>
      <c r="C52" s="14">
        <v>1960.2</v>
      </c>
      <c r="D52" s="14"/>
      <c r="E52" s="15">
        <f t="shared" si="0"/>
        <v>1960.2</v>
      </c>
      <c r="F52" s="14">
        <v>1888.6</v>
      </c>
      <c r="G52" s="14">
        <v>1888.6</v>
      </c>
    </row>
    <row r="53" spans="1:7" ht="25.5" outlineLevel="1">
      <c r="A53" s="8" t="s">
        <v>96</v>
      </c>
      <c r="B53" s="11" t="s">
        <v>97</v>
      </c>
      <c r="C53" s="14">
        <v>53.1</v>
      </c>
      <c r="D53" s="14"/>
      <c r="E53" s="15">
        <f t="shared" si="0"/>
        <v>53.1</v>
      </c>
      <c r="F53" s="14"/>
      <c r="G53" s="14"/>
    </row>
    <row r="54" spans="1:7" ht="25.5">
      <c r="A54" s="9" t="s">
        <v>98</v>
      </c>
      <c r="B54" s="12" t="s">
        <v>99</v>
      </c>
      <c r="C54" s="15">
        <v>10</v>
      </c>
      <c r="D54" s="15"/>
      <c r="E54" s="15">
        <f t="shared" si="0"/>
        <v>10</v>
      </c>
      <c r="F54" s="15"/>
      <c r="G54" s="15"/>
    </row>
    <row r="55" spans="1:7" ht="25.5" outlineLevel="1">
      <c r="A55" s="8" t="s">
        <v>100</v>
      </c>
      <c r="B55" s="11" t="s">
        <v>101</v>
      </c>
      <c r="C55" s="14">
        <v>10</v>
      </c>
      <c r="D55" s="14"/>
      <c r="E55" s="15">
        <f t="shared" si="0"/>
        <v>10</v>
      </c>
      <c r="F55" s="14"/>
      <c r="G55" s="14"/>
    </row>
    <row r="56" spans="1:7" ht="13.5">
      <c r="A56" s="10" t="s">
        <v>6</v>
      </c>
      <c r="B56" s="13"/>
      <c r="C56" s="16">
        <v>776769.6</v>
      </c>
      <c r="D56" s="16">
        <f>SUM(D11:D55)</f>
        <v>0</v>
      </c>
      <c r="E56" s="15">
        <f t="shared" si="0"/>
        <v>776769.6</v>
      </c>
      <c r="F56" s="16">
        <v>614014.5</v>
      </c>
      <c r="G56" s="16">
        <v>622794.9</v>
      </c>
    </row>
    <row r="57" ht="42.75" customHeight="1">
      <c r="A57" s="1"/>
    </row>
    <row r="58" ht="42.75" customHeight="1">
      <c r="A5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nvp</cp:lastModifiedBy>
  <cp:lastPrinted>2011-12-16T05:10:45Z</cp:lastPrinted>
  <dcterms:created xsi:type="dcterms:W3CDTF">2002-03-11T10:22:12Z</dcterms:created>
  <dcterms:modified xsi:type="dcterms:W3CDTF">2012-07-18T04:09:24Z</dcterms:modified>
  <cp:category/>
  <cp:version/>
  <cp:contentType/>
  <cp:contentStatus/>
</cp:coreProperties>
</file>