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30" yWindow="375" windowWidth="15450" windowHeight="9690"/>
  </bookViews>
  <sheets>
    <sheet name="Ожидаемое по расходам" sheetId="4" r:id="rId1"/>
  </sheets>
  <definedNames>
    <definedName name="APPT" localSheetId="0">'Ожидаемое по расходам'!$A$16</definedName>
    <definedName name="FIO" localSheetId="0">'Ожидаемое по расходам'!#REF!</definedName>
    <definedName name="SIGN" localSheetId="0">'Ожидаемое по расходам'!$A$16:$J$19</definedName>
    <definedName name="_xlnm.Print_Area" localSheetId="0">'Ожидаемое по расходам'!$A$1:$J$44</definedName>
  </definedNames>
  <calcPr calcId="145621"/>
</workbook>
</file>

<file path=xl/calcChain.xml><?xml version="1.0" encoding="utf-8"?>
<calcChain xmlns="http://schemas.openxmlformats.org/spreadsheetml/2006/main">
  <c r="J35" i="4" l="1"/>
  <c r="J37" i="4"/>
  <c r="J10" i="4"/>
  <c r="I17" i="4" l="1"/>
  <c r="F43" i="4" l="1"/>
  <c r="F42" i="4"/>
  <c r="G41" i="4"/>
  <c r="D41" i="4"/>
  <c r="G40" i="4"/>
  <c r="G39" i="4" s="1"/>
  <c r="E40" i="4"/>
  <c r="F40" i="4" s="1"/>
  <c r="F39" i="4" s="1"/>
  <c r="D39" i="4"/>
  <c r="F38" i="4"/>
  <c r="F37" i="4"/>
  <c r="F36" i="4"/>
  <c r="G35" i="4"/>
  <c r="E35" i="4"/>
  <c r="D35" i="4"/>
  <c r="F34" i="4"/>
  <c r="F33" i="4"/>
  <c r="G32" i="4"/>
  <c r="D32" i="4"/>
  <c r="G31" i="4"/>
  <c r="F31" i="4"/>
  <c r="G30" i="4"/>
  <c r="F30" i="4"/>
  <c r="F29" i="4"/>
  <c r="G28" i="4"/>
  <c r="D28" i="4"/>
  <c r="F28" i="4" s="1"/>
  <c r="G27" i="4"/>
  <c r="E27" i="4"/>
  <c r="D27" i="4"/>
  <c r="F25" i="4"/>
  <c r="G24" i="4"/>
  <c r="G23" i="4" s="1"/>
  <c r="D24" i="4"/>
  <c r="F24" i="4" s="1"/>
  <c r="F23" i="4" s="1"/>
  <c r="E23" i="4"/>
  <c r="G21" i="4"/>
  <c r="G19" i="4" s="1"/>
  <c r="F21" i="4"/>
  <c r="F19" i="4" s="1"/>
  <c r="E19" i="4"/>
  <c r="D19" i="4"/>
  <c r="E16" i="4"/>
  <c r="F16" i="4" s="1"/>
  <c r="F15" i="4"/>
  <c r="F14" i="4"/>
  <c r="F13" i="4"/>
  <c r="F12" i="4"/>
  <c r="F11" i="4"/>
  <c r="G10" i="4"/>
  <c r="D10" i="4"/>
  <c r="E10" i="4" l="1"/>
  <c r="D26" i="4"/>
  <c r="G26" i="4"/>
  <c r="F10" i="4"/>
  <c r="F32" i="4"/>
  <c r="E39" i="4"/>
  <c r="F27" i="4"/>
  <c r="F26" i="4" s="1"/>
  <c r="F35" i="4"/>
  <c r="F44" i="4" s="1"/>
  <c r="F41" i="4"/>
  <c r="G44" i="4"/>
  <c r="D23" i="4"/>
  <c r="E26" i="4"/>
  <c r="E44" i="4" s="1"/>
  <c r="D44" i="4" l="1"/>
</calcChain>
</file>

<file path=xl/sharedStrings.xml><?xml version="1.0" encoding="utf-8"?>
<sst xmlns="http://schemas.openxmlformats.org/spreadsheetml/2006/main" count="122" uniqueCount="65">
  <si>
    <t/>
  </si>
  <si>
    <t>Раздел</t>
  </si>
  <si>
    <t>Подраздел</t>
  </si>
  <si>
    <t>Ассигнования 2013  год</t>
  </si>
  <si>
    <t>Ассигнования 2014  год</t>
  </si>
  <si>
    <t>01</t>
  </si>
  <si>
    <t>02</t>
  </si>
  <si>
    <t>03</t>
  </si>
  <si>
    <t>04</t>
  </si>
  <si>
    <t>06</t>
  </si>
  <si>
    <t>07</t>
  </si>
  <si>
    <t>11</t>
  </si>
  <si>
    <t>13</t>
  </si>
  <si>
    <t>09</t>
  </si>
  <si>
    <t>12</t>
  </si>
  <si>
    <t>05</t>
  </si>
  <si>
    <t>08</t>
  </si>
  <si>
    <t>10</t>
  </si>
  <si>
    <t>Наименование КФСР</t>
  </si>
  <si>
    <t>(тыс. руб.)</t>
  </si>
  <si>
    <t>ОБЩЕГОСУДАРСТВЕННЫЕ ВОПРОСЫ</t>
  </si>
  <si>
    <t>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</si>
  <si>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</si>
  <si>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</si>
  <si>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</si>
  <si>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</si>
  <si>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</si>
  <si>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</si>
  <si>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ЭКОНОМИКА</t>
  </si>
  <si>
    <t>Дорожное хозяйство (дорожные фонды)</t>
  </si>
  <si>
    <t>ЖИЛИЩНО-КОММУНАЛЬНОЕ ХОЗЯЙСТВО</t>
  </si>
  <si>
    <t>Коммунальное хозяйство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</si>
  <si>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</si>
  <si>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</si>
  <si>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</si>
  <si>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</si>
  <si>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</si>
  <si>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</si>
  <si>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</si>
  <si>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</si>
  <si>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</si>
  <si>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</si>
  <si>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</si>
  <si>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</si>
  <si>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</si>
  <si>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</si>
  <si>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</si>
  <si>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</si>
  <si>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</si>
  <si>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</si>
  <si>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Другие вопросы в области средств массовой информации</t>
  </si>
  <si>
    <t>ИТОГО</t>
  </si>
  <si>
    <t>Сумма поправок</t>
  </si>
  <si>
    <t>Утвержденные ассигнования 2013г</t>
  </si>
  <si>
    <t xml:space="preserve"> </t>
  </si>
  <si>
    <t xml:space="preserve">  </t>
  </si>
  <si>
    <t>Поправки июнь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</si>
  <si>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</si>
  <si>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</si>
  <si>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</si>
  <si>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Другие вопросы в области национальной экономики</t>
  </si>
  <si>
    <t>Ожидаемое в 2014 году</t>
  </si>
  <si>
    <t>Городищенского муниципального района за 2013 год</t>
  </si>
  <si>
    <t>Ожидаемое исполнение по расходам                                                                                           Городищенского муниципального района за 2014 год</t>
  </si>
  <si>
    <t>Исполнено на 01.12.2014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</si>
</sst>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1" fillId="0" borderId="0" xfId="0" applyFont="1" applyBorder="1"/>
    <xf numFmtId="0" fontId="10" fillId="0" borderId="0" xfId="0" applyFont="1"/>
    <xf numFmtId="164" fontId="0" fillId="0" borderId="0" xfId="0" applyNumberFormat="1"/>
    <xf numFmtId="0" fontId="11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O46"/>
  <sheetViews>
    <sheetView showGridLines="0" tabSelected="1" topLeftCell="A4" zoomScale="120" zoomScaleNormal="120" workbookViewId="0">
      <selection activeCell="C14" sqref="C14"/>
    </sheetView>
  </sheetViews>
  <sheetFormatPr defaultColWidth="9.140625" defaultRowHeight="12.75" customHeight="1" outlineLevelRow="1" x14ac:dyDescent="0.2"/>
  <cols>
    <col min="1" max="2" width="6.7109375" customWidth="1"/>
    <col min="3" max="3" width="37" customWidth="1"/>
    <col min="4" max="4" width="12.42578125" hidden="1" customWidth="1"/>
    <col min="5" max="5" width="9.42578125" hidden="1" customWidth="1"/>
    <col min="6" max="7" width="12.28515625" hidden="1" customWidth="1"/>
    <col min="8" max="8" width="12.28515625" customWidth="1"/>
    <col min="9" max="9" width="13.42578125" customWidth="1"/>
    <col min="10" max="10" width="12.5703125" customWidth="1"/>
  </cols>
  <sheetData>
    <row r="1" spans="1:15" ht="12.75" hidden="1" customHeight="1" x14ac:dyDescent="0.2">
      <c r="A1" s="3"/>
      <c r="B1" s="3"/>
      <c r="C1" s="3"/>
      <c r="D1" s="3"/>
      <c r="E1" s="16"/>
      <c r="F1" s="16"/>
      <c r="G1" s="16"/>
      <c r="H1" s="16"/>
      <c r="I1" s="1"/>
      <c r="J1" s="1"/>
      <c r="K1" s="1"/>
      <c r="L1" s="1"/>
    </row>
    <row r="2" spans="1:15" ht="12" hidden="1" customHeight="1" x14ac:dyDescent="0.25">
      <c r="A2" s="4"/>
      <c r="B2" s="2"/>
      <c r="C2" s="21"/>
      <c r="D2" s="21"/>
      <c r="E2" s="21"/>
      <c r="F2" s="21"/>
      <c r="G2" s="21"/>
      <c r="H2" s="21"/>
      <c r="I2" s="21"/>
      <c r="J2" s="21"/>
      <c r="K2" s="22"/>
      <c r="L2" s="22"/>
      <c r="M2" s="22"/>
      <c r="N2" s="22"/>
      <c r="O2" s="22"/>
    </row>
    <row r="3" spans="1:15" ht="4.5" hidden="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5" ht="46.5" customHeight="1" x14ac:dyDescent="0.25">
      <c r="A4" s="22" t="s">
        <v>63</v>
      </c>
      <c r="B4" s="22"/>
      <c r="C4" s="22"/>
      <c r="D4" s="22"/>
      <c r="E4" s="22"/>
      <c r="F4" s="22"/>
      <c r="G4" s="22"/>
      <c r="H4" s="22"/>
      <c r="I4" s="22"/>
      <c r="J4" s="22"/>
      <c r="K4" s="12"/>
      <c r="L4" s="1"/>
    </row>
    <row r="5" spans="1:15" ht="3" hidden="1" customHeight="1" x14ac:dyDescent="0.25">
      <c r="A5" s="22" t="s">
        <v>62</v>
      </c>
      <c r="B5" s="22"/>
      <c r="C5" s="22"/>
      <c r="D5" s="22"/>
      <c r="E5" s="22"/>
      <c r="F5" s="1"/>
      <c r="G5" s="1"/>
      <c r="H5" s="1"/>
      <c r="I5" s="1"/>
      <c r="J5" s="1"/>
      <c r="K5" s="1"/>
      <c r="L5" s="1"/>
    </row>
    <row r="6" spans="1:15" hidden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5" hidden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5" x14ac:dyDescent="0.2">
      <c r="A8" s="23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1"/>
      <c r="L8" s="1"/>
    </row>
    <row r="9" spans="1:15" ht="48" x14ac:dyDescent="0.2">
      <c r="A9" s="5" t="s">
        <v>1</v>
      </c>
      <c r="B9" s="5" t="s">
        <v>2</v>
      </c>
      <c r="C9" s="5" t="s">
        <v>18</v>
      </c>
      <c r="D9" s="5" t="s">
        <v>53</v>
      </c>
      <c r="E9" s="5" t="s">
        <v>52</v>
      </c>
      <c r="F9" s="5" t="s">
        <v>3</v>
      </c>
      <c r="G9" s="5" t="s">
        <v>56</v>
      </c>
      <c r="H9" s="5" t="s">
        <v>4</v>
      </c>
      <c r="I9" s="5" t="s">
        <v>64</v>
      </c>
      <c r="J9" s="5" t="s">
        <v>61</v>
      </c>
    </row>
    <row r="10" spans="1:15" ht="15.75" customHeight="1" x14ac:dyDescent="0.2">
      <c r="A10" s="6" t="s">
        <v>5</v>
      </c>
      <c r="B10" s="6" t="s">
        <v>21</v>
      </c>
      <c r="C10" s="6" t="s">
        <v>20</v>
      </c>
      <c r="D10" s="7">
        <f>SUM(D11:D16)</f>
        <v>81404.100000000006</v>
      </c>
      <c r="E10" s="7">
        <f>SUM(E11:E16)</f>
        <v>428.30000000000007</v>
      </c>
      <c r="F10" s="7" t="e">
        <f>F11+F12+F13+F14+#REF!+F15+F16</f>
        <v>#REF!</v>
      </c>
      <c r="G10" s="7" t="e">
        <f>G11+G12+G13+G14+#REF!+G15+G16</f>
        <v>#REF!</v>
      </c>
      <c r="H10" s="7">
        <v>91358.799999999988</v>
      </c>
      <c r="I10" s="7">
        <v>75176.5</v>
      </c>
      <c r="J10" s="7">
        <f>91358.8-250</f>
        <v>91108.800000000003</v>
      </c>
    </row>
    <row r="11" spans="1:15" ht="38.25" outlineLevel="1" x14ac:dyDescent="0.2">
      <c r="A11" s="8" t="s">
        <v>5</v>
      </c>
      <c r="B11" s="8" t="s">
        <v>6</v>
      </c>
      <c r="C11" s="8" t="s">
        <v>22</v>
      </c>
      <c r="D11" s="9">
        <v>1178.8</v>
      </c>
      <c r="E11" s="9"/>
      <c r="F11" s="9">
        <f>E11+D11</f>
        <v>1178.8</v>
      </c>
      <c r="G11" s="9"/>
      <c r="H11" s="9">
        <v>1044</v>
      </c>
      <c r="I11" s="9">
        <v>1044</v>
      </c>
      <c r="J11" s="9">
        <v>1044</v>
      </c>
    </row>
    <row r="12" spans="1:15" ht="63.75" outlineLevel="1" x14ac:dyDescent="0.2">
      <c r="A12" s="8" t="s">
        <v>5</v>
      </c>
      <c r="B12" s="8" t="s">
        <v>7</v>
      </c>
      <c r="C12" s="8" t="s">
        <v>23</v>
      </c>
      <c r="D12" s="9">
        <v>4459.8</v>
      </c>
      <c r="E12" s="9">
        <v>3</v>
      </c>
      <c r="F12" s="9">
        <f t="shared" ref="F12:F43" si="0">E12+D12</f>
        <v>4462.8</v>
      </c>
      <c r="G12" s="9"/>
      <c r="H12" s="9">
        <v>4893.6000000000004</v>
      </c>
      <c r="I12" s="9">
        <v>4402.2</v>
      </c>
      <c r="J12" s="9">
        <v>4893.6000000000004</v>
      </c>
      <c r="L12" t="s">
        <v>54</v>
      </c>
    </row>
    <row r="13" spans="1:15" ht="63.75" outlineLevel="1" x14ac:dyDescent="0.2">
      <c r="A13" s="8" t="s">
        <v>5</v>
      </c>
      <c r="B13" s="8" t="s">
        <v>8</v>
      </c>
      <c r="C13" s="13" t="s">
        <v>24</v>
      </c>
      <c r="D13" s="9">
        <v>29391.3</v>
      </c>
      <c r="E13" s="9"/>
      <c r="F13" s="9">
        <f t="shared" si="0"/>
        <v>29391.3</v>
      </c>
      <c r="G13" s="9"/>
      <c r="H13" s="9">
        <v>29368.1</v>
      </c>
      <c r="I13" s="9">
        <v>25664.9</v>
      </c>
      <c r="J13" s="9">
        <v>29368.1</v>
      </c>
      <c r="O13" s="17" t="s">
        <v>54</v>
      </c>
    </row>
    <row r="14" spans="1:15" ht="51" outlineLevel="1" x14ac:dyDescent="0.2">
      <c r="A14" s="8" t="s">
        <v>5</v>
      </c>
      <c r="B14" s="8" t="s">
        <v>9</v>
      </c>
      <c r="C14" s="13" t="s">
        <v>25</v>
      </c>
      <c r="D14" s="9">
        <v>10353.5</v>
      </c>
      <c r="E14" s="9"/>
      <c r="F14" s="9">
        <f t="shared" si="0"/>
        <v>10353.5</v>
      </c>
      <c r="G14" s="9"/>
      <c r="H14" s="9">
        <v>11236.4</v>
      </c>
      <c r="I14" s="9">
        <v>9486.5</v>
      </c>
      <c r="J14" s="9">
        <v>11236.4</v>
      </c>
    </row>
    <row r="15" spans="1:15" outlineLevel="1" x14ac:dyDescent="0.2">
      <c r="A15" s="8" t="s">
        <v>5</v>
      </c>
      <c r="B15" s="8" t="s">
        <v>11</v>
      </c>
      <c r="C15" s="13" t="s">
        <v>26</v>
      </c>
      <c r="D15" s="9">
        <v>345</v>
      </c>
      <c r="E15" s="9"/>
      <c r="F15" s="9">
        <f t="shared" si="0"/>
        <v>345</v>
      </c>
      <c r="G15" s="9"/>
      <c r="H15" s="9">
        <v>250</v>
      </c>
      <c r="I15" s="9">
        <v>0</v>
      </c>
      <c r="J15" s="9">
        <v>0</v>
      </c>
    </row>
    <row r="16" spans="1:15" outlineLevel="1" x14ac:dyDescent="0.2">
      <c r="A16" s="8" t="s">
        <v>5</v>
      </c>
      <c r="B16" s="8" t="s">
        <v>12</v>
      </c>
      <c r="C16" s="13" t="s">
        <v>27</v>
      </c>
      <c r="D16" s="9">
        <v>35675.699999999997</v>
      </c>
      <c r="E16" s="9">
        <f>-1870+80+480+402.2+3+720.1+300+100+210</f>
        <v>425.30000000000007</v>
      </c>
      <c r="F16" s="9">
        <f t="shared" si="0"/>
        <v>36101</v>
      </c>
      <c r="G16" s="9"/>
      <c r="H16" s="9">
        <v>44566.7</v>
      </c>
      <c r="I16" s="9">
        <v>34578.9</v>
      </c>
      <c r="J16" s="9">
        <v>44566.7</v>
      </c>
    </row>
    <row r="17" spans="1:15" s="19" customFormat="1" ht="38.25" outlineLevel="1" x14ac:dyDescent="0.2">
      <c r="A17" s="6" t="s">
        <v>7</v>
      </c>
      <c r="B17" s="6" t="s">
        <v>21</v>
      </c>
      <c r="C17" s="20" t="s">
        <v>57</v>
      </c>
      <c r="D17" s="7"/>
      <c r="E17" s="7"/>
      <c r="F17" s="7"/>
      <c r="G17" s="7"/>
      <c r="H17" s="7">
        <v>20</v>
      </c>
      <c r="I17" s="7">
        <f t="shared" ref="I17" si="1">I18</f>
        <v>20</v>
      </c>
      <c r="J17" s="7">
        <v>20</v>
      </c>
    </row>
    <row r="18" spans="1:15" ht="51" outlineLevel="1" x14ac:dyDescent="0.2">
      <c r="A18" s="8" t="s">
        <v>7</v>
      </c>
      <c r="B18" s="8" t="s">
        <v>13</v>
      </c>
      <c r="C18" s="13" t="s">
        <v>58</v>
      </c>
      <c r="D18" s="9"/>
      <c r="E18" s="9"/>
      <c r="F18" s="9"/>
      <c r="G18" s="9"/>
      <c r="H18" s="9">
        <v>20</v>
      </c>
      <c r="I18" s="9">
        <v>20</v>
      </c>
      <c r="J18" s="9">
        <v>20</v>
      </c>
    </row>
    <row r="19" spans="1:15" x14ac:dyDescent="0.2">
      <c r="A19" s="6" t="s">
        <v>8</v>
      </c>
      <c r="B19" s="6" t="s">
        <v>21</v>
      </c>
      <c r="C19" s="14" t="s">
        <v>28</v>
      </c>
      <c r="D19" s="7" t="e">
        <f>D21+#REF!</f>
        <v>#REF!</v>
      </c>
      <c r="E19" s="7" t="e">
        <f>E21+#REF!</f>
        <v>#REF!</v>
      </c>
      <c r="F19" s="7" t="e">
        <f>F21+#REF!</f>
        <v>#REF!</v>
      </c>
      <c r="G19" s="7" t="e">
        <f>G21+#REF!</f>
        <v>#REF!</v>
      </c>
      <c r="H19" s="7">
        <v>5212.5999999999995</v>
      </c>
      <c r="I19" s="7">
        <v>333.8</v>
      </c>
      <c r="J19" s="7">
        <v>5212.5999999999995</v>
      </c>
    </row>
    <row r="20" spans="1:15" x14ac:dyDescent="0.2">
      <c r="A20" s="8" t="s">
        <v>8</v>
      </c>
      <c r="B20" s="8" t="s">
        <v>15</v>
      </c>
      <c r="C20" s="13" t="s">
        <v>59</v>
      </c>
      <c r="D20" s="7"/>
      <c r="E20" s="7"/>
      <c r="F20" s="7"/>
      <c r="G20" s="7"/>
      <c r="H20" s="9">
        <v>150</v>
      </c>
      <c r="I20" s="9">
        <v>150</v>
      </c>
      <c r="J20" s="9">
        <v>150</v>
      </c>
    </row>
    <row r="21" spans="1:15" outlineLevel="1" x14ac:dyDescent="0.2">
      <c r="A21" s="8" t="s">
        <v>8</v>
      </c>
      <c r="B21" s="8" t="s">
        <v>13</v>
      </c>
      <c r="C21" s="13" t="s">
        <v>29</v>
      </c>
      <c r="D21" s="9">
        <v>1523.2</v>
      </c>
      <c r="E21" s="9">
        <v>93.1</v>
      </c>
      <c r="F21" s="9">
        <f t="shared" si="0"/>
        <v>1616.3</v>
      </c>
      <c r="G21" s="9">
        <f>-93.1+93.1</f>
        <v>0</v>
      </c>
      <c r="H21" s="9">
        <v>4720.7</v>
      </c>
      <c r="I21" s="9">
        <v>0</v>
      </c>
      <c r="J21" s="9">
        <v>4720.7</v>
      </c>
    </row>
    <row r="22" spans="1:15" ht="25.5" outlineLevel="1" x14ac:dyDescent="0.2">
      <c r="A22" s="8" t="s">
        <v>8</v>
      </c>
      <c r="B22" s="8" t="s">
        <v>14</v>
      </c>
      <c r="C22" s="13" t="s">
        <v>60</v>
      </c>
      <c r="D22" s="9"/>
      <c r="E22" s="9"/>
      <c r="F22" s="9"/>
      <c r="G22" s="9"/>
      <c r="H22" s="9">
        <v>341.9</v>
      </c>
      <c r="I22" s="9">
        <v>183.8</v>
      </c>
      <c r="J22" s="9">
        <v>341.9</v>
      </c>
    </row>
    <row r="23" spans="1:15" ht="25.5" x14ac:dyDescent="0.2">
      <c r="A23" s="6" t="s">
        <v>15</v>
      </c>
      <c r="B23" s="6" t="s">
        <v>0</v>
      </c>
      <c r="C23" s="14" t="s">
        <v>30</v>
      </c>
      <c r="D23" s="7" t="e">
        <f>#REF!+D24+D25</f>
        <v>#REF!</v>
      </c>
      <c r="E23" s="7" t="e">
        <f>#REF!+E24+E25</f>
        <v>#REF!</v>
      </c>
      <c r="F23" s="7" t="e">
        <f>#REF!+F24+F25</f>
        <v>#REF!</v>
      </c>
      <c r="G23" s="7" t="e">
        <f>#REF!+G24+G25</f>
        <v>#REF!</v>
      </c>
      <c r="H23" s="7">
        <v>23148.9</v>
      </c>
      <c r="I23" s="7">
        <v>22113.1</v>
      </c>
      <c r="J23" s="7">
        <v>23148.9</v>
      </c>
    </row>
    <row r="24" spans="1:15" outlineLevel="1" x14ac:dyDescent="0.2">
      <c r="A24" s="8" t="s">
        <v>15</v>
      </c>
      <c r="B24" s="8" t="s">
        <v>6</v>
      </c>
      <c r="C24" s="13" t="s">
        <v>31</v>
      </c>
      <c r="D24" s="9">
        <f>11364.1+4975.3</f>
        <v>16339.400000000001</v>
      </c>
      <c r="E24" s="9">
        <v>4000</v>
      </c>
      <c r="F24" s="9">
        <f t="shared" si="0"/>
        <v>20339.400000000001</v>
      </c>
      <c r="G24" s="9">
        <f>900</f>
        <v>900</v>
      </c>
      <c r="H24" s="9">
        <v>17797.900000000001</v>
      </c>
      <c r="I24" s="9">
        <v>17596</v>
      </c>
      <c r="J24" s="9">
        <v>17797.900000000001</v>
      </c>
    </row>
    <row r="25" spans="1:15" ht="25.5" outlineLevel="1" x14ac:dyDescent="0.2">
      <c r="A25" s="8" t="s">
        <v>15</v>
      </c>
      <c r="B25" s="8" t="s">
        <v>15</v>
      </c>
      <c r="C25" s="13" t="s">
        <v>32</v>
      </c>
      <c r="D25" s="9">
        <v>5171.2</v>
      </c>
      <c r="E25" s="9"/>
      <c r="F25" s="9">
        <f t="shared" si="0"/>
        <v>5171.2</v>
      </c>
      <c r="G25" s="9"/>
      <c r="H25" s="9">
        <v>5351</v>
      </c>
      <c r="I25" s="9">
        <v>4517.1000000000004</v>
      </c>
      <c r="J25" s="9">
        <v>5351</v>
      </c>
    </row>
    <row r="26" spans="1:15" x14ac:dyDescent="0.2">
      <c r="A26" s="6" t="s">
        <v>10</v>
      </c>
      <c r="B26" s="6" t="s">
        <v>21</v>
      </c>
      <c r="C26" s="14" t="s">
        <v>33</v>
      </c>
      <c r="D26" s="7">
        <f>D27+D28+D29+D30+D31</f>
        <v>485356.79999999999</v>
      </c>
      <c r="E26" s="7">
        <f>E27+E28+E29+E30+E31</f>
        <v>-1313.8999999999996</v>
      </c>
      <c r="F26" s="7">
        <f>F27+F28+F29+F30+F31</f>
        <v>484042.9</v>
      </c>
      <c r="G26" s="7">
        <f t="shared" ref="G26" si="2">G27+G28+G29+G30+G31</f>
        <v>677.9</v>
      </c>
      <c r="H26" s="7">
        <v>617759.80000000005</v>
      </c>
      <c r="I26" s="7">
        <v>498860.79999999999</v>
      </c>
      <c r="J26" s="7">
        <v>617759.80000000005</v>
      </c>
    </row>
    <row r="27" spans="1:15" outlineLevel="1" x14ac:dyDescent="0.2">
      <c r="A27" s="8" t="s">
        <v>10</v>
      </c>
      <c r="B27" s="8" t="s">
        <v>5</v>
      </c>
      <c r="C27" s="13" t="s">
        <v>34</v>
      </c>
      <c r="D27" s="9">
        <f>122908.8+2520</f>
        <v>125428.8</v>
      </c>
      <c r="E27" s="9">
        <f>456+187.6+193.4+198.2+50+81.3-325-1000-404.2-2700+1829.8-1170</f>
        <v>-2602.8999999999996</v>
      </c>
      <c r="F27" s="9">
        <f t="shared" si="0"/>
        <v>122825.90000000001</v>
      </c>
      <c r="G27" s="9">
        <f>-675+800</f>
        <v>125</v>
      </c>
      <c r="H27" s="9">
        <v>189958.2</v>
      </c>
      <c r="I27" s="9">
        <v>152162.9</v>
      </c>
      <c r="J27" s="9">
        <v>189958.2</v>
      </c>
      <c r="O27" t="s">
        <v>54</v>
      </c>
    </row>
    <row r="28" spans="1:15" outlineLevel="1" x14ac:dyDescent="0.2">
      <c r="A28" s="8" t="s">
        <v>10</v>
      </c>
      <c r="B28" s="8" t="s">
        <v>6</v>
      </c>
      <c r="C28" s="13" t="s">
        <v>35</v>
      </c>
      <c r="D28" s="9">
        <f>342066.2-2520-4975.3</f>
        <v>334570.90000000002</v>
      </c>
      <c r="E28" s="9">
        <v>1264</v>
      </c>
      <c r="F28" s="9">
        <f t="shared" si="0"/>
        <v>335834.9</v>
      </c>
      <c r="G28" s="9">
        <f>-490.5+-800</f>
        <v>-1290.5</v>
      </c>
      <c r="H28" s="9">
        <v>404799.3</v>
      </c>
      <c r="I28" s="9">
        <v>326478.40000000002</v>
      </c>
      <c r="J28" s="9">
        <v>404799.3</v>
      </c>
    </row>
    <row r="29" spans="1:15" ht="30.75" customHeight="1" outlineLevel="1" x14ac:dyDescent="0.2">
      <c r="A29" s="8" t="s">
        <v>10</v>
      </c>
      <c r="B29" s="8" t="s">
        <v>15</v>
      </c>
      <c r="C29" s="13" t="s">
        <v>36</v>
      </c>
      <c r="D29" s="9">
        <v>100</v>
      </c>
      <c r="E29" s="9"/>
      <c r="F29" s="9">
        <f t="shared" si="0"/>
        <v>100</v>
      </c>
      <c r="G29" s="9"/>
      <c r="H29" s="9">
        <v>355.6</v>
      </c>
      <c r="I29" s="9">
        <v>326.60000000000002</v>
      </c>
      <c r="J29" s="9">
        <v>355.6</v>
      </c>
      <c r="O29" t="s">
        <v>54</v>
      </c>
    </row>
    <row r="30" spans="1:15" ht="25.5" outlineLevel="1" x14ac:dyDescent="0.2">
      <c r="A30" s="8" t="s">
        <v>10</v>
      </c>
      <c r="B30" s="8" t="s">
        <v>10</v>
      </c>
      <c r="C30" s="13" t="s">
        <v>37</v>
      </c>
      <c r="D30" s="9">
        <v>7466</v>
      </c>
      <c r="E30" s="9"/>
      <c r="F30" s="9">
        <f t="shared" si="0"/>
        <v>7466</v>
      </c>
      <c r="G30" s="9">
        <f>677.9</f>
        <v>677.9</v>
      </c>
      <c r="H30" s="9">
        <v>7375.4</v>
      </c>
      <c r="I30" s="9">
        <v>6968.8</v>
      </c>
      <c r="J30" s="9">
        <v>7375.4</v>
      </c>
      <c r="O30" t="s">
        <v>54</v>
      </c>
    </row>
    <row r="31" spans="1:15" outlineLevel="1" x14ac:dyDescent="0.2">
      <c r="A31" s="8" t="s">
        <v>10</v>
      </c>
      <c r="B31" s="8" t="s">
        <v>13</v>
      </c>
      <c r="C31" s="13" t="s">
        <v>38</v>
      </c>
      <c r="D31" s="9">
        <v>17791.099999999999</v>
      </c>
      <c r="E31" s="9">
        <v>25</v>
      </c>
      <c r="F31" s="9">
        <f t="shared" si="0"/>
        <v>17816.099999999999</v>
      </c>
      <c r="G31" s="9">
        <f>1165.5</f>
        <v>1165.5</v>
      </c>
      <c r="H31" s="9">
        <v>15271.300000000001</v>
      </c>
      <c r="I31" s="9">
        <v>12924.2</v>
      </c>
      <c r="J31" s="9">
        <v>15271.300000000001</v>
      </c>
    </row>
    <row r="32" spans="1:15" x14ac:dyDescent="0.2">
      <c r="A32" s="6" t="s">
        <v>16</v>
      </c>
      <c r="B32" s="6" t="s">
        <v>21</v>
      </c>
      <c r="C32" s="14" t="s">
        <v>39</v>
      </c>
      <c r="D32" s="7">
        <f>D33+D34</f>
        <v>20725</v>
      </c>
      <c r="E32" s="7"/>
      <c r="F32" s="7">
        <f>F33+F34</f>
        <v>20725</v>
      </c>
      <c r="G32" s="7">
        <f t="shared" ref="G32" si="3">G33+G34</f>
        <v>0</v>
      </c>
      <c r="H32" s="7">
        <v>32925.699999999997</v>
      </c>
      <c r="I32" s="7">
        <v>18179</v>
      </c>
      <c r="J32" s="7">
        <v>32925.699999999997</v>
      </c>
    </row>
    <row r="33" spans="1:13" outlineLevel="1" x14ac:dyDescent="0.2">
      <c r="A33" s="8" t="s">
        <v>16</v>
      </c>
      <c r="B33" s="8" t="s">
        <v>5</v>
      </c>
      <c r="C33" s="13" t="s">
        <v>40</v>
      </c>
      <c r="D33" s="9">
        <v>18570.2</v>
      </c>
      <c r="E33" s="9"/>
      <c r="F33" s="9">
        <f t="shared" si="0"/>
        <v>18570.2</v>
      </c>
      <c r="G33" s="9"/>
      <c r="H33" s="9">
        <v>30060.799999999999</v>
      </c>
      <c r="I33" s="9">
        <v>15685.8</v>
      </c>
      <c r="J33" s="9">
        <v>30060.799999999999</v>
      </c>
    </row>
    <row r="34" spans="1:13" ht="25.5" outlineLevel="1" x14ac:dyDescent="0.2">
      <c r="A34" s="8" t="s">
        <v>16</v>
      </c>
      <c r="B34" s="8" t="s">
        <v>8</v>
      </c>
      <c r="C34" s="13" t="s">
        <v>41</v>
      </c>
      <c r="D34" s="9">
        <v>2154.8000000000002</v>
      </c>
      <c r="E34" s="9"/>
      <c r="F34" s="9">
        <f t="shared" si="0"/>
        <v>2154.8000000000002</v>
      </c>
      <c r="G34" s="9"/>
      <c r="H34" s="9">
        <v>2864.9</v>
      </c>
      <c r="I34" s="9">
        <v>2493.3000000000002</v>
      </c>
      <c r="J34" s="9">
        <v>2864.9</v>
      </c>
    </row>
    <row r="35" spans="1:13" x14ac:dyDescent="0.2">
      <c r="A35" s="6" t="s">
        <v>17</v>
      </c>
      <c r="B35" s="6" t="s">
        <v>21</v>
      </c>
      <c r="C35" s="14" t="s">
        <v>42</v>
      </c>
      <c r="D35" s="7">
        <f>SUM(D36:D38)</f>
        <v>82049.100000000006</v>
      </c>
      <c r="E35" s="7">
        <f>SUM(E36:E38)</f>
        <v>5454.7</v>
      </c>
      <c r="F35" s="7">
        <f>F36+F37+F38</f>
        <v>87503.799999999988</v>
      </c>
      <c r="G35" s="7">
        <f t="shared" ref="G35" si="4">G36+G37+G38</f>
        <v>0</v>
      </c>
      <c r="H35" s="7">
        <v>78597.899999999994</v>
      </c>
      <c r="I35" s="7">
        <v>61927.199999999997</v>
      </c>
      <c r="J35" s="7">
        <f>78597.9+250</f>
        <v>78847.899999999994</v>
      </c>
    </row>
    <row r="36" spans="1:13" outlineLevel="1" x14ac:dyDescent="0.2">
      <c r="A36" s="8" t="s">
        <v>17</v>
      </c>
      <c r="B36" s="8" t="s">
        <v>5</v>
      </c>
      <c r="C36" s="13" t="s">
        <v>43</v>
      </c>
      <c r="D36" s="9">
        <v>3300</v>
      </c>
      <c r="E36" s="9">
        <v>5112.5</v>
      </c>
      <c r="F36" s="9">
        <f t="shared" si="0"/>
        <v>8412.5</v>
      </c>
      <c r="G36" s="9"/>
      <c r="H36" s="9">
        <v>9872.1</v>
      </c>
      <c r="I36" s="9">
        <v>8212</v>
      </c>
      <c r="J36" s="9">
        <v>9872.1</v>
      </c>
    </row>
    <row r="37" spans="1:13" outlineLevel="1" x14ac:dyDescent="0.2">
      <c r="A37" s="8" t="s">
        <v>17</v>
      </c>
      <c r="B37" s="8" t="s">
        <v>7</v>
      </c>
      <c r="C37" s="13" t="s">
        <v>44</v>
      </c>
      <c r="D37" s="9">
        <v>46015.6</v>
      </c>
      <c r="E37" s="9">
        <v>342.2</v>
      </c>
      <c r="F37" s="9">
        <f t="shared" si="0"/>
        <v>46357.799999999996</v>
      </c>
      <c r="G37" s="9"/>
      <c r="H37" s="9">
        <v>37787.200000000004</v>
      </c>
      <c r="I37" s="9">
        <v>32561.200000000001</v>
      </c>
      <c r="J37" s="9">
        <f>37787.2+250</f>
        <v>38037.199999999997</v>
      </c>
    </row>
    <row r="38" spans="1:13" outlineLevel="1" x14ac:dyDescent="0.2">
      <c r="A38" s="8" t="s">
        <v>17</v>
      </c>
      <c r="B38" s="8" t="s">
        <v>8</v>
      </c>
      <c r="C38" s="13" t="s">
        <v>45</v>
      </c>
      <c r="D38" s="9">
        <v>32733.5</v>
      </c>
      <c r="E38" s="9"/>
      <c r="F38" s="9">
        <f t="shared" si="0"/>
        <v>32733.5</v>
      </c>
      <c r="G38" s="9"/>
      <c r="H38" s="9">
        <v>30938.6</v>
      </c>
      <c r="I38" s="9">
        <v>21154</v>
      </c>
      <c r="J38" s="9">
        <v>30938.6</v>
      </c>
    </row>
    <row r="39" spans="1:13" x14ac:dyDescent="0.2">
      <c r="A39" s="6" t="s">
        <v>11</v>
      </c>
      <c r="B39" s="6" t="s">
        <v>21</v>
      </c>
      <c r="C39" s="14" t="s">
        <v>46</v>
      </c>
      <c r="D39" s="7">
        <f>D40</f>
        <v>14432.6</v>
      </c>
      <c r="E39" s="7">
        <f>E40</f>
        <v>-7777.1</v>
      </c>
      <c r="F39" s="7">
        <f>F40</f>
        <v>6655.5</v>
      </c>
      <c r="G39" s="7">
        <f t="shared" ref="G39" si="5">G40</f>
        <v>-1577.9</v>
      </c>
      <c r="H39" s="7">
        <v>3778.3</v>
      </c>
      <c r="I39" s="7">
        <v>3401.1</v>
      </c>
      <c r="J39" s="7">
        <v>3778.3</v>
      </c>
    </row>
    <row r="40" spans="1:13" outlineLevel="1" x14ac:dyDescent="0.2">
      <c r="A40" s="8" t="s">
        <v>11</v>
      </c>
      <c r="B40" s="8" t="s">
        <v>5</v>
      </c>
      <c r="C40" s="13" t="s">
        <v>47</v>
      </c>
      <c r="D40" s="9">
        <v>14432.6</v>
      </c>
      <c r="E40" s="9">
        <f>-455-7322.1</f>
        <v>-7777.1</v>
      </c>
      <c r="F40" s="9">
        <f t="shared" si="0"/>
        <v>6655.5</v>
      </c>
      <c r="G40" s="9">
        <f>-677.9+-900</f>
        <v>-1577.9</v>
      </c>
      <c r="H40" s="9">
        <v>3778.3</v>
      </c>
      <c r="I40" s="9">
        <v>3401.1</v>
      </c>
      <c r="J40" s="9">
        <v>3778.3</v>
      </c>
    </row>
    <row r="41" spans="1:13" x14ac:dyDescent="0.2">
      <c r="A41" s="6" t="s">
        <v>14</v>
      </c>
      <c r="B41" s="6" t="s">
        <v>21</v>
      </c>
      <c r="C41" s="14" t="s">
        <v>48</v>
      </c>
      <c r="D41" s="7">
        <f>D42+D43</f>
        <v>2450</v>
      </c>
      <c r="E41" s="7"/>
      <c r="F41" s="7">
        <f>F42+F43</f>
        <v>2450</v>
      </c>
      <c r="G41" s="7">
        <f t="shared" ref="G41" si="6">G42+G43</f>
        <v>0</v>
      </c>
      <c r="H41" s="7">
        <v>2160</v>
      </c>
      <c r="I41" s="7">
        <v>1756.7</v>
      </c>
      <c r="J41" s="7">
        <v>2160</v>
      </c>
    </row>
    <row r="42" spans="1:13" outlineLevel="1" x14ac:dyDescent="0.2">
      <c r="A42" s="8" t="s">
        <v>14</v>
      </c>
      <c r="B42" s="8" t="s">
        <v>6</v>
      </c>
      <c r="C42" s="13" t="s">
        <v>49</v>
      </c>
      <c r="D42" s="9">
        <v>2400</v>
      </c>
      <c r="E42" s="9"/>
      <c r="F42" s="9">
        <f t="shared" si="0"/>
        <v>2400</v>
      </c>
      <c r="G42" s="9"/>
      <c r="H42" s="9">
        <v>2160</v>
      </c>
      <c r="I42" s="9">
        <v>1756.7</v>
      </c>
      <c r="J42" s="9">
        <v>2160</v>
      </c>
    </row>
    <row r="43" spans="1:13" ht="25.5" outlineLevel="1" x14ac:dyDescent="0.2">
      <c r="A43" s="8" t="s">
        <v>14</v>
      </c>
      <c r="B43" s="8" t="s">
        <v>8</v>
      </c>
      <c r="C43" s="13" t="s">
        <v>50</v>
      </c>
      <c r="D43" s="9">
        <v>50</v>
      </c>
      <c r="E43" s="9"/>
      <c r="F43" s="9">
        <f t="shared" si="0"/>
        <v>50</v>
      </c>
      <c r="G43" s="9"/>
      <c r="H43" s="9">
        <v>0</v>
      </c>
      <c r="I43" s="9">
        <v>0</v>
      </c>
      <c r="J43" s="9">
        <v>0</v>
      </c>
      <c r="M43" t="s">
        <v>55</v>
      </c>
    </row>
    <row r="44" spans="1:13" x14ac:dyDescent="0.2">
      <c r="A44" s="10"/>
      <c r="B44" s="10"/>
      <c r="C44" s="15" t="s">
        <v>51</v>
      </c>
      <c r="D44" s="11" t="e">
        <f>D10+D19+D23+D26+D32+D35+D39+D41+#REF!</f>
        <v>#REF!</v>
      </c>
      <c r="E44" s="11" t="e">
        <f>E10+E19+E23+E26+E35+E39</f>
        <v>#REF!</v>
      </c>
      <c r="F44" s="11" t="e">
        <f>F10+F19+F23+F26+F32+F35+F39+F41+#REF!</f>
        <v>#REF!</v>
      </c>
      <c r="G44" s="11" t="e">
        <f>G10+G19+G23+G26+G32+G35+G39+G41+#REF!</f>
        <v>#REF!</v>
      </c>
      <c r="H44" s="11">
        <v>854962.00000000012</v>
      </c>
      <c r="I44" s="11">
        <v>681768.3</v>
      </c>
      <c r="J44" s="11">
        <v>854962.00000000012</v>
      </c>
    </row>
    <row r="46" spans="1:13" ht="12.75" customHeight="1" x14ac:dyDescent="0.2">
      <c r="D46" s="18"/>
    </row>
  </sheetData>
  <mergeCells count="5">
    <mergeCell ref="C2:J2"/>
    <mergeCell ref="A4:J4"/>
    <mergeCell ref="A8:J8"/>
    <mergeCell ref="A5:E5"/>
    <mergeCell ref="K2:O2"/>
  </mergeCells>
  <pageMargins left="1.0629921259842521" right="0.11811023622047245" top="0.19685039370078741" bottom="0.23622047244094491" header="0.15748031496062992" footer="0.1574803149606299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Ожидаемое по расходам</vt:lpstr>
      <vt:lpstr>'Ожидаемое по расходам'!APPT</vt:lpstr>
      <vt:lpstr>'Ожидаемое по расходам'!SIGN</vt:lpstr>
      <vt:lpstr>'Ожидаемое по расходам'!Область_печати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Виктория А. Кудинова</cp:lastModifiedBy>
  <cp:lastPrinted>2014-12-11T08:43:40Z</cp:lastPrinted>
  <dcterms:created xsi:type="dcterms:W3CDTF">2002-03-11T10:22:12Z</dcterms:created>
  <dcterms:modified xsi:type="dcterms:W3CDTF">2014-12-19T13:35:55Z</dcterms:modified>
</cp:coreProperties>
</file>